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3.xml" ContentType="application/vnd.openxmlformats-officedocument.spreadsheetml.comments+xml"/>
  <Override PartName="/docProps/app.xml" ContentType="application/vnd.openxmlformats-officedocument.extended-propertie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ocuments\VCMI - Active\Projects - Current\Walmart Foundation - Second Harvest - 2018\TECHNICAL REPORT - FINAL FILES\"/>
    </mc:Choice>
  </mc:AlternateContent>
  <bookViews>
    <workbookView xWindow="0" yWindow="0" windowWidth="20490" windowHeight="7755"/>
  </bookViews>
  <sheets>
    <sheet name="User Guide" sheetId="7" r:id="rId1"/>
    <sheet name="Produce (F&amp;V)" sheetId="1" r:id="rId2"/>
    <sheet name="Meat" sheetId="2" r:id="rId3"/>
    <sheet name="Bakery" sheetId="3" r:id="rId4"/>
    <sheet name="Dairy &amp; Eggs" sheetId="8" r:id="rId5"/>
    <sheet name="Sugar &amp; Syrups" sheetId="9" r:id="rId6"/>
    <sheet name="Marine" sheetId="10" r:id="rId7"/>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0" l="1"/>
  <c r="B34" i="10"/>
  <c r="C34" i="10"/>
  <c r="C35" i="10"/>
  <c r="C37" i="10"/>
  <c r="D34" i="10"/>
  <c r="D35" i="10"/>
  <c r="D37" i="10"/>
  <c r="E34" i="10"/>
  <c r="E35" i="10"/>
  <c r="E37" i="10"/>
  <c r="F34" i="10"/>
  <c r="F35" i="10"/>
  <c r="F37" i="10"/>
  <c r="G34" i="10"/>
  <c r="G35" i="10"/>
  <c r="G37" i="10"/>
  <c r="H34" i="10"/>
  <c r="H35" i="10"/>
  <c r="H37" i="10"/>
  <c r="I34" i="10"/>
  <c r="I35" i="10"/>
  <c r="I37" i="10"/>
  <c r="J34" i="10"/>
  <c r="J35" i="10"/>
  <c r="J37" i="10"/>
  <c r="K34" i="10"/>
  <c r="K35" i="10"/>
  <c r="K37" i="10"/>
  <c r="L34" i="10"/>
  <c r="L35" i="10"/>
  <c r="L37" i="10"/>
  <c r="M34" i="10"/>
  <c r="M35" i="10"/>
  <c r="M37" i="10"/>
  <c r="M38" i="10"/>
  <c r="N34" i="10"/>
  <c r="N35" i="10"/>
  <c r="N38" i="10"/>
  <c r="O34" i="10"/>
  <c r="O35" i="10"/>
  <c r="M39" i="10"/>
  <c r="Q34" i="10"/>
  <c r="Q35" i="10"/>
  <c r="C43" i="10"/>
  <c r="O38" i="10"/>
  <c r="P34" i="10"/>
  <c r="P35" i="10"/>
  <c r="Q39" i="10"/>
  <c r="R34" i="10"/>
  <c r="R35" i="10"/>
  <c r="C42" i="10"/>
  <c r="C41" i="10"/>
  <c r="R39" i="10"/>
  <c r="P38" i="10"/>
  <c r="S35" i="10"/>
  <c r="S34" i="10"/>
  <c r="S14" i="10"/>
  <c r="R14" i="10"/>
  <c r="Q14" i="10"/>
  <c r="P14" i="10"/>
  <c r="O14" i="10"/>
  <c r="N14" i="10"/>
  <c r="M14" i="10"/>
  <c r="L14" i="10"/>
  <c r="K14" i="10"/>
  <c r="J14" i="10"/>
  <c r="I14" i="10"/>
  <c r="H14" i="10"/>
  <c r="G14" i="10"/>
  <c r="F14" i="10"/>
  <c r="E14" i="10"/>
  <c r="D14" i="10"/>
  <c r="C14" i="10"/>
  <c r="S13" i="10"/>
  <c r="S5" i="10"/>
  <c r="S4" i="10"/>
  <c r="C8" i="10"/>
  <c r="B34" i="9"/>
  <c r="C34" i="9"/>
  <c r="C35" i="9"/>
  <c r="C37" i="9"/>
  <c r="D34" i="9"/>
  <c r="D35" i="9"/>
  <c r="D37" i="9"/>
  <c r="E34" i="9"/>
  <c r="E35" i="9"/>
  <c r="E37" i="9"/>
  <c r="F34" i="9"/>
  <c r="F35" i="9"/>
  <c r="F37" i="9"/>
  <c r="G34" i="9"/>
  <c r="G35" i="9"/>
  <c r="G37" i="9"/>
  <c r="H34" i="9"/>
  <c r="H35" i="9"/>
  <c r="H37" i="9"/>
  <c r="I34" i="9"/>
  <c r="I35" i="9"/>
  <c r="I37" i="9"/>
  <c r="J34" i="9"/>
  <c r="J35" i="9"/>
  <c r="J37" i="9"/>
  <c r="K34" i="9"/>
  <c r="K35" i="9"/>
  <c r="K37" i="9"/>
  <c r="L34" i="9"/>
  <c r="L35" i="9"/>
  <c r="L37" i="9"/>
  <c r="M34" i="9"/>
  <c r="M35" i="9"/>
  <c r="M37" i="9"/>
  <c r="M38" i="9"/>
  <c r="N34" i="9"/>
  <c r="N35" i="9"/>
  <c r="N38" i="9"/>
  <c r="O34" i="9"/>
  <c r="O35" i="9"/>
  <c r="M39" i="9"/>
  <c r="Q34" i="9"/>
  <c r="Q35" i="9"/>
  <c r="C43" i="9"/>
  <c r="O38" i="9"/>
  <c r="P34" i="9"/>
  <c r="P35" i="9"/>
  <c r="Q39" i="9"/>
  <c r="R34" i="9"/>
  <c r="R35" i="9"/>
  <c r="C42" i="9"/>
  <c r="C41" i="9"/>
  <c r="R39" i="9"/>
  <c r="P38" i="9"/>
  <c r="S35" i="9"/>
  <c r="S34" i="9"/>
  <c r="S14" i="9"/>
  <c r="R14" i="9"/>
  <c r="Q14" i="9"/>
  <c r="P14" i="9"/>
  <c r="O14" i="9"/>
  <c r="N14" i="9"/>
  <c r="M14" i="9"/>
  <c r="L14" i="9"/>
  <c r="K14" i="9"/>
  <c r="J14" i="9"/>
  <c r="I14" i="9"/>
  <c r="H14" i="9"/>
  <c r="G14" i="9"/>
  <c r="F14" i="9"/>
  <c r="E14" i="9"/>
  <c r="D14" i="9"/>
  <c r="C14" i="9"/>
  <c r="S13" i="9"/>
  <c r="C9" i="9"/>
  <c r="S5" i="9"/>
  <c r="S4" i="9"/>
  <c r="C8" i="9"/>
  <c r="B34" i="8"/>
  <c r="C34" i="8"/>
  <c r="C35" i="8"/>
  <c r="D34" i="8"/>
  <c r="D35" i="8"/>
  <c r="D37" i="8"/>
  <c r="E34" i="8"/>
  <c r="E35" i="8"/>
  <c r="E37" i="8"/>
  <c r="F34" i="8"/>
  <c r="F35" i="8"/>
  <c r="F37" i="8"/>
  <c r="G34" i="8"/>
  <c r="G35" i="8"/>
  <c r="G37" i="8"/>
  <c r="H34" i="8"/>
  <c r="H35" i="8"/>
  <c r="H37" i="8"/>
  <c r="I34" i="8"/>
  <c r="I35" i="8"/>
  <c r="I37" i="8"/>
  <c r="J34" i="8"/>
  <c r="J35" i="8"/>
  <c r="J37" i="8"/>
  <c r="K38" i="8"/>
  <c r="K34" i="8"/>
  <c r="K35" i="8"/>
  <c r="L38" i="8"/>
  <c r="L34" i="8"/>
  <c r="L35" i="8"/>
  <c r="K39" i="8"/>
  <c r="N34" i="8"/>
  <c r="N35" i="8"/>
  <c r="C43" i="8"/>
  <c r="M38" i="8"/>
  <c r="M34" i="8"/>
  <c r="M35" i="8"/>
  <c r="O39" i="8"/>
  <c r="O34" i="8"/>
  <c r="O35" i="8"/>
  <c r="C42" i="8"/>
  <c r="C41" i="8"/>
  <c r="P39" i="8"/>
  <c r="N38" i="8"/>
  <c r="P35" i="8"/>
  <c r="P34" i="8"/>
  <c r="P14" i="8"/>
  <c r="O14" i="8"/>
  <c r="N14" i="8"/>
  <c r="M14" i="8"/>
  <c r="L14" i="8"/>
  <c r="K14" i="8"/>
  <c r="J14" i="8"/>
  <c r="I14" i="8"/>
  <c r="H14" i="8"/>
  <c r="G14" i="8"/>
  <c r="F14" i="8"/>
  <c r="E14" i="8"/>
  <c r="D14" i="8"/>
  <c r="C14" i="8"/>
  <c r="P13" i="8"/>
  <c r="C9" i="8"/>
  <c r="P5" i="8"/>
  <c r="P4" i="8"/>
  <c r="C8" i="8"/>
  <c r="B34" i="1"/>
  <c r="C35" i="1"/>
  <c r="C37" i="1"/>
  <c r="D35" i="1"/>
  <c r="D37" i="1"/>
  <c r="E35" i="1"/>
  <c r="E37" i="1"/>
  <c r="F35" i="1"/>
  <c r="F37" i="1"/>
  <c r="G35" i="1"/>
  <c r="G37" i="1"/>
  <c r="H35" i="1"/>
  <c r="H37" i="1"/>
  <c r="I35" i="1"/>
  <c r="I37" i="1"/>
  <c r="J35" i="1"/>
  <c r="J37" i="1"/>
  <c r="K35" i="1"/>
  <c r="K37" i="1"/>
  <c r="L35" i="1"/>
  <c r="L37" i="1"/>
  <c r="M35" i="1"/>
  <c r="M37" i="1"/>
  <c r="M38" i="1"/>
  <c r="N35" i="1"/>
  <c r="N38" i="1"/>
  <c r="O35" i="1"/>
  <c r="O38" i="1"/>
  <c r="P35" i="1"/>
  <c r="M39" i="1"/>
  <c r="Q35" i="1"/>
  <c r="Q39" i="1"/>
  <c r="R35" i="1"/>
  <c r="C42" i="1"/>
  <c r="B34" i="2"/>
  <c r="S5" i="1"/>
  <c r="S4" i="1"/>
  <c r="C8" i="1"/>
  <c r="B34" i="3"/>
  <c r="C34" i="3"/>
  <c r="P5" i="3"/>
  <c r="P4" i="3"/>
  <c r="C8" i="3"/>
  <c r="D34" i="3"/>
  <c r="E34" i="3"/>
  <c r="F34" i="3"/>
  <c r="G34" i="3"/>
  <c r="H34" i="3"/>
  <c r="I34" i="3"/>
  <c r="J34" i="3"/>
  <c r="K34" i="3"/>
  <c r="L34" i="3"/>
  <c r="M34" i="3"/>
  <c r="N34" i="3"/>
  <c r="O34" i="3"/>
  <c r="P5" i="2"/>
  <c r="P4" i="2"/>
  <c r="C8" i="2"/>
  <c r="D34" i="2"/>
  <c r="E34" i="2"/>
  <c r="F34" i="2"/>
  <c r="G34" i="2"/>
  <c r="H34" i="2"/>
  <c r="I34" i="2"/>
  <c r="J34" i="2"/>
  <c r="K34" i="2"/>
  <c r="L34" i="2"/>
  <c r="M34" i="2"/>
  <c r="N34" i="2"/>
  <c r="O34" i="2"/>
  <c r="C34" i="1"/>
  <c r="C35" i="3"/>
  <c r="D34" i="1"/>
  <c r="E34" i="1"/>
  <c r="F34" i="1"/>
  <c r="G34" i="1"/>
  <c r="H34" i="1"/>
  <c r="I34" i="1"/>
  <c r="J34" i="1"/>
  <c r="K34" i="1"/>
  <c r="L34" i="1"/>
  <c r="M34" i="1"/>
  <c r="N34" i="1"/>
  <c r="O34" i="1"/>
  <c r="P34" i="1"/>
  <c r="Q34" i="1"/>
  <c r="R34" i="1"/>
  <c r="D35" i="3"/>
  <c r="D14" i="3"/>
  <c r="C14" i="3"/>
  <c r="C35" i="2"/>
  <c r="C14" i="2"/>
  <c r="D37" i="3"/>
  <c r="E35" i="3"/>
  <c r="C37" i="2"/>
  <c r="D14" i="1"/>
  <c r="C14" i="1"/>
  <c r="E37" i="3"/>
  <c r="E14" i="3"/>
  <c r="F35" i="3"/>
  <c r="D35" i="2"/>
  <c r="D37" i="2"/>
  <c r="E35" i="2"/>
  <c r="E37" i="2"/>
  <c r="F35" i="2"/>
  <c r="E14" i="1"/>
  <c r="F37" i="3"/>
  <c r="G35" i="3"/>
  <c r="F14" i="3"/>
  <c r="D14" i="2"/>
  <c r="F14" i="1"/>
  <c r="C41" i="3"/>
  <c r="G14" i="3"/>
  <c r="G37" i="3"/>
  <c r="H35" i="3"/>
  <c r="H14" i="3"/>
  <c r="H37" i="3"/>
  <c r="H14" i="1"/>
  <c r="G14" i="1"/>
  <c r="I35" i="3"/>
  <c r="I14" i="3"/>
  <c r="I14" i="1"/>
  <c r="I37" i="3"/>
  <c r="J35" i="3"/>
  <c r="J14" i="3"/>
  <c r="J37" i="3"/>
  <c r="C41" i="1"/>
  <c r="J14" i="1"/>
  <c r="K39" i="3"/>
  <c r="K38" i="3"/>
  <c r="E14" i="2"/>
  <c r="K14" i="1"/>
  <c r="K35" i="3"/>
  <c r="K14" i="3"/>
  <c r="N35" i="3"/>
  <c r="N14" i="3"/>
  <c r="F14" i="2"/>
  <c r="O39" i="3"/>
  <c r="O35" i="3"/>
  <c r="O14" i="3"/>
  <c r="L38" i="3"/>
  <c r="L14" i="1"/>
  <c r="F37" i="2"/>
  <c r="P39" i="3"/>
  <c r="L35" i="3"/>
  <c r="M38" i="3"/>
  <c r="M14" i="1"/>
  <c r="G35" i="2"/>
  <c r="M35" i="3"/>
  <c r="N38" i="3"/>
  <c r="C43" i="3"/>
  <c r="L14" i="3"/>
  <c r="N14" i="1"/>
  <c r="C41" i="2"/>
  <c r="G14" i="2"/>
  <c r="G37" i="2"/>
  <c r="H35" i="2"/>
  <c r="H14" i="2"/>
  <c r="P35" i="3"/>
  <c r="P14" i="3"/>
  <c r="P34" i="3"/>
  <c r="P13" i="3"/>
  <c r="C9" i="3"/>
  <c r="C42" i="3"/>
  <c r="M14" i="3"/>
  <c r="R14" i="1"/>
  <c r="Q14" i="1"/>
  <c r="H37" i="2"/>
  <c r="I35" i="2"/>
  <c r="I14" i="2"/>
  <c r="C43" i="1"/>
  <c r="O14" i="1"/>
  <c r="I37" i="2"/>
  <c r="R39" i="1"/>
  <c r="J35" i="2"/>
  <c r="J14" i="2"/>
  <c r="P14" i="1"/>
  <c r="J37" i="2"/>
  <c r="J38" i="2"/>
  <c r="S35" i="1"/>
  <c r="S14" i="1"/>
  <c r="P38" i="1"/>
  <c r="S34" i="1"/>
  <c r="S13" i="1"/>
  <c r="C9" i="1"/>
  <c r="J39" i="2"/>
  <c r="K35" i="2"/>
  <c r="K14" i="2"/>
  <c r="N35" i="2"/>
  <c r="K38" i="2"/>
  <c r="L35" i="2"/>
  <c r="L14" i="2"/>
  <c r="K39" i="2"/>
  <c r="O35" i="2"/>
  <c r="N14" i="2"/>
  <c r="C43" i="2"/>
  <c r="L38" i="2"/>
  <c r="L39" i="2"/>
  <c r="O14" i="2"/>
  <c r="M35" i="2"/>
  <c r="M14" i="2"/>
  <c r="M38" i="2"/>
  <c r="C42" i="2"/>
  <c r="P35" i="2"/>
  <c r="P34" i="2"/>
  <c r="P13" i="2"/>
  <c r="C9" i="2"/>
  <c r="P14" i="2"/>
</calcChain>
</file>

<file path=xl/comments1.xml><?xml version="1.0" encoding="utf-8"?>
<comments xmlns="http://schemas.openxmlformats.org/spreadsheetml/2006/main">
  <authors>
    <author>Martin</author>
    <author>Delia Bucknell</author>
    <author>Delia</author>
    <author>Dan LaPlain</author>
  </authors>
  <commentList>
    <comment ref="C12" authorId="0" shapeId="0">
      <text>
        <r>
          <rPr>
            <sz val="9"/>
            <color indexed="81"/>
            <rFont val="Tahoma"/>
            <family val="2"/>
          </rPr>
          <t>Percentage of mature crop not havested due to reasons such as not meeting customer specifications of size/quality, orders changed/cancelled, or contractual volume filled.</t>
        </r>
      </text>
    </comment>
    <comment ref="D12" authorId="0" shapeId="0">
      <text>
        <r>
          <rPr>
            <sz val="9"/>
            <color indexed="81"/>
            <rFont val="Tahoma"/>
            <family val="2"/>
          </rPr>
          <t>Planned storage, curing grading and packing losses are inevitable – such as expected percentage of harvested crop that will not meet customer specifications, or weight expected to be lost during storage/curing.</t>
        </r>
      </text>
    </comment>
    <comment ref="E12" authorId="0" shapeId="0">
      <text>
        <r>
          <rPr>
            <sz val="9"/>
            <color indexed="81"/>
            <rFont val="Tahoma"/>
            <family val="2"/>
          </rPr>
          <t>Unplanned grading/packing losses result from factors such as unexpected quality issues,  unexpected and arbitary changes to customer specifications/demands that result in unsaleable products.</t>
        </r>
      </text>
    </comment>
    <comment ref="F12" authorId="0" shapeId="0">
      <text>
        <r>
          <rPr>
            <sz val="9"/>
            <color indexed="81"/>
            <rFont val="Tahoma"/>
            <family val="2"/>
          </rPr>
          <t>Post-processing losses are typically due to market related factors – such as products reaching expiry dates, orders being changed/cancelled, products being damaged, products being rejected/returned.</t>
        </r>
      </text>
    </comment>
    <comment ref="G12" authorId="0" shapeId="0">
      <text>
        <r>
          <rPr>
            <sz val="9"/>
            <color indexed="81"/>
            <rFont val="Tahoma"/>
            <family val="2"/>
          </rPr>
          <t>Planned processing losses are inevitable – such as husks, vegetable peelings, skin, bones.</t>
        </r>
      </text>
    </comment>
    <comment ref="H12" authorId="0" shapeId="0">
      <text>
        <r>
          <rPr>
            <sz val="9"/>
            <color indexed="81"/>
            <rFont val="Tahoma"/>
            <family val="2"/>
          </rPr>
          <t>Unplanned processing losses are where supply, internal or customer related factors lead to unsaleable products due to quality issues, unexpected/arbitary changes to customer specs, or products proving to be defective.</t>
        </r>
      </text>
    </comment>
    <comment ref="I12" authorId="0" shapeId="0">
      <text>
        <r>
          <rPr>
            <sz val="9"/>
            <color indexed="81"/>
            <rFont val="Tahoma"/>
            <family val="2"/>
          </rPr>
          <t>Post-processing losses are typically due to market related factors – such as products reaching expiry dates, orders being changed or cancelled, products being damaged, products being rejected/returned.</t>
        </r>
      </text>
    </comment>
    <comment ref="J12" authorId="0" shapeId="0">
      <text>
        <r>
          <rPr>
            <sz val="9"/>
            <color indexed="81"/>
            <rFont val="Tahoma"/>
            <family val="2"/>
          </rPr>
          <t>Planned processing losses are inevitable – such as husks, vegetable peelings, skin, bones.</t>
        </r>
      </text>
    </comment>
    <comment ref="K12" authorId="0" shapeId="0">
      <text>
        <r>
          <rPr>
            <sz val="9"/>
            <color indexed="81"/>
            <rFont val="Tahoma"/>
            <family val="2"/>
          </rPr>
          <t>Unplanned processing losses are where supply, internal or customer related factors lead to unsaleable products due to quality issues, unexpected/arbitary changes to customer specs, or products proving to be defective.</t>
        </r>
      </text>
    </comment>
    <comment ref="L12" authorId="0" shapeId="0">
      <text>
        <r>
          <rPr>
            <sz val="9"/>
            <color indexed="81"/>
            <rFont val="Tahoma"/>
            <family val="2"/>
          </rPr>
          <t>Post-processing losses are typically due to market related factors – such as products reaching expiry dates, orders being changed or cancelled, products being damaged, products being rejected/returned.</t>
        </r>
      </text>
    </comment>
    <comment ref="M12" authorId="0" shapeId="0">
      <text>
        <r>
          <rPr>
            <sz val="9"/>
            <color indexed="81"/>
            <rFont val="Tahoma"/>
            <family val="2"/>
          </rPr>
          <t xml:space="preserve">Loss in distribution: whether vendor, customer or third party. </t>
        </r>
      </text>
    </comment>
    <comment ref="O12" authorId="1" shapeId="0">
      <text>
        <r>
          <rPr>
            <sz val="9"/>
            <color indexed="81"/>
            <rFont val="Tahoma"/>
            <family val="2"/>
          </rPr>
          <t xml:space="preserve">Food Preperation Waste
</t>
        </r>
      </text>
    </comment>
    <comment ref="Q12" authorId="0" shapeId="0">
      <text>
        <r>
          <rPr>
            <sz val="9"/>
            <color indexed="81"/>
            <rFont val="Tahoma"/>
            <family val="2"/>
          </rPr>
          <t>Waste in food prepeation.</t>
        </r>
      </text>
    </comment>
    <comment ref="R12" authorId="1" shapeId="0">
      <text>
        <r>
          <rPr>
            <sz val="9"/>
            <color indexed="81"/>
            <rFont val="Tahoma"/>
            <family val="2"/>
          </rPr>
          <t xml:space="preserve">Plate Waste (including from Buffets)
</t>
        </r>
      </text>
    </comment>
    <comment ref="B13" authorId="0" shapeId="0">
      <text>
        <r>
          <rPr>
            <sz val="9"/>
            <color indexed="81"/>
            <rFont val="Tahoma"/>
            <family val="2"/>
          </rPr>
          <t>Please enter into each cell along this row the estimated losses occuring at a particular level along the value chain. % of volume (Metric Tonnes).</t>
        </r>
      </text>
    </comment>
    <comment ref="B15" authorId="1" shapeId="0">
      <text>
        <r>
          <rPr>
            <sz val="9"/>
            <color indexed="81"/>
            <rFont val="Tahoma"/>
            <family val="2"/>
          </rPr>
          <t xml:space="preserve">E.g. Larger percentage of crop not meeting retail specs than usual; retailer changing having different size specs for summer (1.9") vs. winter (2.25"); inaccurate forecasts leading to more crop grown than required; equipment failure; shortage of seasonal staff; etc.
</t>
        </r>
      </text>
    </comment>
    <comment ref="C26" authorId="0" shapeId="0">
      <text>
        <r>
          <rPr>
            <sz val="9"/>
            <color indexed="81"/>
            <rFont val="Tahoma"/>
            <family val="2"/>
          </rPr>
          <t>Unharvested crops included in this category.</t>
        </r>
      </text>
    </comment>
    <comment ref="O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Q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B34" authorId="3" shapeId="0">
      <text>
        <r>
          <rPr>
            <b/>
            <sz val="9"/>
            <color indexed="81"/>
            <rFont val="Calibri"/>
            <family val="2"/>
          </rPr>
          <t>Dan LaPlain:</t>
        </r>
        <r>
          <rPr>
            <sz val="9"/>
            <color indexed="81"/>
            <rFont val="Calibri"/>
            <family val="2"/>
          </rPr>
          <t xml:space="preserve">
Actual quantity - assume production losses occurred prior</t>
        </r>
      </text>
    </comment>
    <comment ref="F34" authorId="3" shapeId="0">
      <text>
        <r>
          <rPr>
            <b/>
            <sz val="9"/>
            <color indexed="81"/>
            <rFont val="Calibri"/>
            <family val="2"/>
          </rPr>
          <t>Dan LaPlain</t>
        </r>
        <r>
          <rPr>
            <sz val="9"/>
            <color indexed="81"/>
            <rFont val="Calibri"/>
            <family val="2"/>
          </rPr>
          <t xml:space="preserve">
A few data points ranging from 1 - 2%
Defend 1.5</t>
        </r>
      </text>
    </comment>
    <comment ref="G34" authorId="3" shapeId="0">
      <text>
        <r>
          <rPr>
            <b/>
            <sz val="9"/>
            <color indexed="81"/>
            <rFont val="Calibri"/>
            <family val="2"/>
          </rPr>
          <t>Dan LaPlain:</t>
        </r>
        <r>
          <rPr>
            <sz val="9"/>
            <color indexed="81"/>
            <rFont val="Calibri"/>
            <family val="2"/>
          </rPr>
          <t xml:space="preserve">
Not applicable so show as 1
</t>
        </r>
      </text>
    </comment>
  </commentList>
</comments>
</file>

<file path=xl/comments2.xml><?xml version="1.0" encoding="utf-8"?>
<comments xmlns="http://schemas.openxmlformats.org/spreadsheetml/2006/main">
  <authors>
    <author>Martin</author>
    <author>Delia Bucknell</author>
    <author>Delia</author>
    <author>Dan LaPlain</author>
  </authors>
  <commentList>
    <comment ref="C12" authorId="0" shapeId="0">
      <text>
        <r>
          <rPr>
            <sz val="9"/>
            <color indexed="81"/>
            <rFont val="Tahoma"/>
            <family val="2"/>
          </rPr>
          <t>Percentage of on-farm animal mortality. This is not included in the FLW model but could be incorporated as a production benchmark.</t>
        </r>
      </text>
    </comment>
    <comment ref="D12" authorId="0" shapeId="0">
      <text>
        <r>
          <rPr>
            <sz val="9"/>
            <color indexed="81"/>
            <rFont val="Tahoma"/>
            <family val="2"/>
          </rPr>
          <t>Planned loss that occurs during processing. Do not include evisceration (guts) and hide.</t>
        </r>
      </text>
    </comment>
    <comment ref="E12" authorId="0" shapeId="0">
      <text>
        <r>
          <rPr>
            <sz val="9"/>
            <color indexed="81"/>
            <rFont val="Tahoma"/>
            <family val="2"/>
          </rPr>
          <t>Unplanned losses that result from factors such as: 
1. condemnation due to abcess, dirty hides, etc.,  
2. low meat yield due to poor choice of genetics, animal age/condition
3. unexpected and arbitary changes to customer specifications/demands that result in unsaleable products.</t>
        </r>
      </text>
    </comment>
    <comment ref="F12" authorId="0" shapeId="0">
      <text>
        <r>
          <rPr>
            <sz val="9"/>
            <color indexed="81"/>
            <rFont val="Tahoma"/>
            <family val="2"/>
          </rPr>
          <t>Post-processing losses are typically due to market related factors – such as products reaching expiry dates, orders being changed/cancelled, products being damaged, products being rejected/returned due to meat colour.</t>
        </r>
      </text>
    </comment>
    <comment ref="G12" authorId="0" shapeId="0">
      <text>
        <r>
          <rPr>
            <sz val="9"/>
            <color indexed="81"/>
            <rFont val="Tahoma"/>
            <family val="2"/>
          </rPr>
          <t>Planned processing losses are inevitable – such as bones removed during further processing.</t>
        </r>
      </text>
    </comment>
    <comment ref="H12" authorId="0" shapeId="0">
      <text>
        <r>
          <rPr>
            <sz val="9"/>
            <color indexed="81"/>
            <rFont val="Tahoma"/>
            <family val="2"/>
          </rPr>
          <t>Unplanned processing losses are where meat quality, too much fat, employee performance, or customer related factors lead to unsaleable products due to quality issues, unexpected/arbitary changes to customer specs, or products proving to be defective.</t>
        </r>
      </text>
    </comment>
    <comment ref="I12" authorId="0" shapeId="0">
      <text>
        <r>
          <rPr>
            <sz val="9"/>
            <color indexed="81"/>
            <rFont val="Tahoma"/>
            <family val="2"/>
          </rPr>
          <t>Post-processing losses are typically due to market related factors – such as products reaching expiry dates, orders being changed or cancelled, products being damaged, products being rejected/returned due to meat colour.</t>
        </r>
      </text>
    </comment>
    <comment ref="J12" authorId="0" shapeId="0">
      <text>
        <r>
          <rPr>
            <sz val="9"/>
            <color indexed="81"/>
            <rFont val="Tahoma"/>
            <family val="2"/>
          </rPr>
          <t xml:space="preserve">Losses In distribution: whether vendor, customer or third party. </t>
        </r>
      </text>
    </comment>
    <comment ref="L12" authorId="1" shapeId="0">
      <text>
        <r>
          <rPr>
            <sz val="9"/>
            <color indexed="81"/>
            <rFont val="Tahoma"/>
            <family val="2"/>
          </rPr>
          <t xml:space="preserve">Food Preperation Waste
</t>
        </r>
      </text>
    </comment>
    <comment ref="N12" authorId="0" shapeId="0">
      <text>
        <r>
          <rPr>
            <sz val="9"/>
            <color indexed="81"/>
            <rFont val="Tahoma"/>
            <family val="2"/>
          </rPr>
          <t>Waste in food prepeation.</t>
        </r>
      </text>
    </comment>
    <comment ref="O12" authorId="1" shapeId="0">
      <text>
        <r>
          <rPr>
            <sz val="9"/>
            <color indexed="81"/>
            <rFont val="Tahoma"/>
            <family val="2"/>
          </rPr>
          <t xml:space="preserve">Plate Waste (including from Buffets)
</t>
        </r>
      </text>
    </comment>
    <comment ref="B13" authorId="0" shapeId="0">
      <text>
        <r>
          <rPr>
            <sz val="9"/>
            <color indexed="81"/>
            <rFont val="Tahoma"/>
            <family val="2"/>
          </rPr>
          <t>Please enter into each cell along this row the estimated losses occuring at a particular level along the value chain. % of volume (Metric Tonnes).</t>
        </r>
      </text>
    </comment>
    <comment ref="B15" authorId="1" shapeId="0">
      <text>
        <r>
          <rPr>
            <sz val="9"/>
            <color indexed="81"/>
            <rFont val="Tahoma"/>
            <family val="2"/>
          </rPr>
          <t xml:space="preserve">E.g. Larger percentage of crop not meeting retail specs than usual; retailer changing having different size specs for summer (1.9") vs. winter (2.25"); inaccurate forecasts leading to more crop grown than required; equipment failure; shortage of seasonal staff; etc.
</t>
        </r>
      </text>
    </comment>
    <comment ref="L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N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B34" authorId="3" shapeId="0">
      <text>
        <r>
          <rPr>
            <b/>
            <sz val="9"/>
            <color indexed="81"/>
            <rFont val="Calibri"/>
            <family val="2"/>
          </rPr>
          <t>Dan LaPlain:</t>
        </r>
        <r>
          <rPr>
            <sz val="9"/>
            <color indexed="81"/>
            <rFont val="Calibri"/>
            <family val="2"/>
          </rPr>
          <t xml:space="preserve">
Actual quantity - assume production losses occurred prior</t>
        </r>
      </text>
    </comment>
    <comment ref="D34" authorId="3" shapeId="0">
      <text>
        <r>
          <rPr>
            <b/>
            <sz val="9"/>
            <color indexed="81"/>
            <rFont val="Calibri"/>
            <family val="2"/>
          </rPr>
          <t>Dan LaPlain:</t>
        </r>
        <r>
          <rPr>
            <sz val="9"/>
            <color indexed="81"/>
            <rFont val="Calibri"/>
            <family val="2"/>
          </rPr>
          <t xml:space="preserve">
Not applicable so show as 1
</t>
        </r>
      </text>
    </comment>
  </commentList>
</comments>
</file>

<file path=xl/comments3.xml><?xml version="1.0" encoding="utf-8"?>
<comments xmlns="http://schemas.openxmlformats.org/spreadsheetml/2006/main">
  <authors>
    <author>Martin</author>
    <author>Delia Bucknell</author>
    <author>Delia</author>
    <author>Dan LaPlain</author>
  </authors>
  <commentList>
    <comment ref="C12" authorId="0" shapeId="0">
      <text>
        <r>
          <rPr>
            <sz val="9"/>
            <color indexed="81"/>
            <rFont val="Tahoma"/>
            <family val="2"/>
          </rPr>
          <t>Percentage of crop not harvested and/or lost during storage.</t>
        </r>
      </text>
    </comment>
    <comment ref="D12" authorId="0" shapeId="0">
      <text>
        <r>
          <rPr>
            <sz val="9"/>
            <color indexed="81"/>
            <rFont val="Tahoma"/>
            <family val="2"/>
          </rPr>
          <t>Planned loss that occurs during processing, e.g. chaff and wheat germ extracted and not included in flour.</t>
        </r>
      </text>
    </comment>
    <comment ref="E12" authorId="0" shapeId="0">
      <text>
        <r>
          <rPr>
            <sz val="9"/>
            <color indexed="81"/>
            <rFont val="Tahoma"/>
            <family val="2"/>
          </rPr>
          <t>Unplanned losses that result from factors such as: 
1. poor quality or inconsistent quality grain;
2. ineffective operation of milling equipment;
3. inventory or transportation loss.</t>
        </r>
      </text>
    </comment>
    <comment ref="F12" authorId="0" shapeId="0">
      <text>
        <r>
          <rPr>
            <sz val="9"/>
            <color indexed="81"/>
            <rFont val="Tahoma"/>
            <family val="2"/>
          </rPr>
          <t>Post-processing losses are typically due to market related factors – such as products reaching expiry dates, orders being changed/cancelled, products being damaged, products being rejected/returned due to date code.</t>
        </r>
      </text>
    </comment>
    <comment ref="G12" authorId="0" shapeId="0">
      <text>
        <r>
          <rPr>
            <sz val="9"/>
            <color indexed="81"/>
            <rFont val="Tahoma"/>
            <family val="2"/>
          </rPr>
          <t>Planned processing losses are inevitable – such as mixture lost when cleaning out mixing equipment.</t>
        </r>
      </text>
    </comment>
    <comment ref="H12" authorId="0" shapeId="0">
      <text>
        <r>
          <rPr>
            <sz val="9"/>
            <color indexed="81"/>
            <rFont val="Tahoma"/>
            <family val="2"/>
          </rPr>
          <t>Unplanned processing losses are where cooking process, ingredient quality, employee performance, or customer related factors lead to unsaleable products due to quality issues, unexpected/arbitary changes to customer specs, or products proving to be defective.</t>
        </r>
      </text>
    </comment>
    <comment ref="I12" authorId="0" shapeId="0">
      <text>
        <r>
          <rPr>
            <sz val="9"/>
            <color indexed="81"/>
            <rFont val="Tahoma"/>
            <family val="2"/>
          </rPr>
          <t>Post-processing losses are typically due to market related factors – such as products reaching best before or expiry dates, orders being changed or cancelled, products being damaged, products being rejected/returned due to not meeting spec.</t>
        </r>
      </text>
    </comment>
    <comment ref="J12" authorId="0" shapeId="0">
      <text>
        <r>
          <rPr>
            <sz val="9"/>
            <color indexed="81"/>
            <rFont val="Tahoma"/>
            <family val="2"/>
          </rPr>
          <t xml:space="preserve">Losses in distribution: whether vendor, customer or third party. </t>
        </r>
      </text>
    </comment>
    <comment ref="L12" authorId="1" shapeId="0">
      <text>
        <r>
          <rPr>
            <sz val="9"/>
            <color indexed="81"/>
            <rFont val="Tahoma"/>
            <family val="2"/>
          </rPr>
          <t xml:space="preserve">Food Preperation Waste
</t>
        </r>
      </text>
    </comment>
    <comment ref="N12" authorId="0" shapeId="0">
      <text>
        <r>
          <rPr>
            <sz val="9"/>
            <color indexed="81"/>
            <rFont val="Tahoma"/>
            <family val="2"/>
          </rPr>
          <t>Waste in food prepeation.</t>
        </r>
      </text>
    </comment>
    <comment ref="O12" authorId="1" shapeId="0">
      <text>
        <r>
          <rPr>
            <sz val="9"/>
            <color indexed="81"/>
            <rFont val="Tahoma"/>
            <family val="2"/>
          </rPr>
          <t xml:space="preserve">Plate Waste (including from Buffets)
</t>
        </r>
      </text>
    </comment>
    <comment ref="B13" authorId="0" shapeId="0">
      <text>
        <r>
          <rPr>
            <sz val="9"/>
            <color indexed="81"/>
            <rFont val="Tahoma"/>
            <family val="2"/>
          </rPr>
          <t>Please enter into each cell along this row the estimated losses occuring at a particular level along the value chain. % of volume (Metric Tonnes).</t>
        </r>
      </text>
    </comment>
    <comment ref="B15" authorId="1" shapeId="0">
      <text>
        <r>
          <rPr>
            <sz val="9"/>
            <color indexed="81"/>
            <rFont val="Tahoma"/>
            <family val="2"/>
          </rPr>
          <t xml:space="preserve">E.g. Larger percentage of crop not meeting retail specs than usual; retailer changing having different size specs for summer (1.9") vs. winter (2.25"); inaccurate forecasts leading to more crop grown than required; equipment failure; shortage of seasonal staff; etc.
</t>
        </r>
      </text>
    </comment>
    <comment ref="C26" authorId="0" shapeId="0">
      <text>
        <r>
          <rPr>
            <sz val="9"/>
            <color indexed="81"/>
            <rFont val="Tahoma"/>
            <family val="2"/>
          </rPr>
          <t>Unharvested crops included in this category.</t>
        </r>
      </text>
    </comment>
    <comment ref="L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N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B34" authorId="3" shapeId="0">
      <text>
        <r>
          <rPr>
            <b/>
            <sz val="9"/>
            <color indexed="81"/>
            <rFont val="Calibri"/>
            <family val="2"/>
          </rPr>
          <t>Dan LaPlain:</t>
        </r>
        <r>
          <rPr>
            <sz val="9"/>
            <color indexed="81"/>
            <rFont val="Calibri"/>
            <family val="2"/>
          </rPr>
          <t xml:space="preserve">
Stats Can estimate of production = assume some production losses</t>
        </r>
      </text>
    </comment>
    <comment ref="D34" authorId="3" shapeId="0">
      <text>
        <r>
          <rPr>
            <b/>
            <sz val="9"/>
            <color indexed="81"/>
            <rFont val="Calibri"/>
            <family val="2"/>
          </rPr>
          <t>Dan LaPlain</t>
        </r>
        <r>
          <rPr>
            <sz val="9"/>
            <color indexed="81"/>
            <rFont val="Calibri"/>
            <family val="2"/>
          </rPr>
          <t xml:space="preserve">
A few data points ranging from 1 - 2%
Defend 1.5</t>
        </r>
      </text>
    </comment>
  </commentList>
</comments>
</file>

<file path=xl/comments4.xml><?xml version="1.0" encoding="utf-8"?>
<comments xmlns="http://schemas.openxmlformats.org/spreadsheetml/2006/main">
  <authors>
    <author>Martin</author>
    <author>Delia Bucknell</author>
    <author>Delia</author>
    <author>Dan LaPlain</author>
  </authors>
  <commentList>
    <comment ref="C12" authorId="0" shapeId="0">
      <text>
        <r>
          <rPr>
            <sz val="9"/>
            <color indexed="81"/>
            <rFont val="Tahoma"/>
            <family val="2"/>
          </rPr>
          <t>Percentage of product spoiled/lost on farm.</t>
        </r>
      </text>
    </comment>
    <comment ref="D12" authorId="0" shapeId="0">
      <text>
        <r>
          <rPr>
            <sz val="9"/>
            <color indexed="81"/>
            <rFont val="Tahoma"/>
            <family val="2"/>
          </rPr>
          <t>Planned storage and/or processing losses that are considered inevitable – such as expected percentage of harvested crop that natural variation leads to it not meeting quality/customer specifications, or weight expected to be lost during processing/storage/curing.</t>
        </r>
      </text>
    </comment>
    <comment ref="E12" authorId="0" shapeId="0">
      <text>
        <r>
          <rPr>
            <sz val="9"/>
            <color indexed="81"/>
            <rFont val="Tahoma"/>
            <family val="2"/>
          </rPr>
          <t>Unplanned losses that result from factors such as: 
1. poor quality or inconsistent quality inputs;
2. ineffective operation of equipment;
3. inventory or transportation loss.</t>
        </r>
      </text>
    </comment>
    <comment ref="F12" authorId="0" shapeId="0">
      <text>
        <r>
          <rPr>
            <sz val="9"/>
            <color indexed="81"/>
            <rFont val="Tahoma"/>
            <family val="2"/>
          </rPr>
          <t>Post-processing losses are typically due to market related factors – such as products reaching expiry dates, orders being changed/cancelled, products being damaged, products being rejected/returned due to date code.</t>
        </r>
      </text>
    </comment>
    <comment ref="G12" authorId="0" shapeId="0">
      <text>
        <r>
          <rPr>
            <sz val="9"/>
            <color indexed="81"/>
            <rFont val="Tahoma"/>
            <family val="2"/>
          </rPr>
          <t>Planned processing losses are inevitable – such as mixture lost when cleaning out mixing equipment.</t>
        </r>
      </text>
    </comment>
    <comment ref="H12" authorId="0" shapeId="0">
      <text>
        <r>
          <rPr>
            <sz val="9"/>
            <color indexed="81"/>
            <rFont val="Tahoma"/>
            <family val="2"/>
          </rPr>
          <t>Unplanned processing losses are where cooking process, ingredient quality, employee performance, or customer related factors lead to unsaleable products due to quality issues, unexpected/arbitary changes to customer specs, or products proving to be defective.</t>
        </r>
      </text>
    </comment>
    <comment ref="I12" authorId="0" shapeId="0">
      <text>
        <r>
          <rPr>
            <sz val="9"/>
            <color indexed="81"/>
            <rFont val="Tahoma"/>
            <family val="2"/>
          </rPr>
          <t>Post-processing losses are typically due to market related factors – such as products reaching best before or expiry dates, orders being changed or cancelled, products being damaged, products being rejected/returned due to not meeting spec.</t>
        </r>
      </text>
    </comment>
    <comment ref="J12" authorId="0" shapeId="0">
      <text>
        <r>
          <rPr>
            <sz val="9"/>
            <color indexed="81"/>
            <rFont val="Tahoma"/>
            <family val="2"/>
          </rPr>
          <t xml:space="preserve">Losses in distribution: whether vendor, customer or third party. </t>
        </r>
      </text>
    </comment>
    <comment ref="L12" authorId="1" shapeId="0">
      <text>
        <r>
          <rPr>
            <sz val="9"/>
            <color indexed="81"/>
            <rFont val="Tahoma"/>
            <family val="2"/>
          </rPr>
          <t xml:space="preserve">Food Preperation Waste
</t>
        </r>
      </text>
    </comment>
    <comment ref="N12" authorId="0" shapeId="0">
      <text>
        <r>
          <rPr>
            <sz val="9"/>
            <color indexed="81"/>
            <rFont val="Tahoma"/>
            <family val="2"/>
          </rPr>
          <t>Waste in food prepeation.</t>
        </r>
      </text>
    </comment>
    <comment ref="O12" authorId="1" shapeId="0">
      <text>
        <r>
          <rPr>
            <sz val="9"/>
            <color indexed="81"/>
            <rFont val="Tahoma"/>
            <family val="2"/>
          </rPr>
          <t xml:space="preserve">Plate Waste (including from Buffets)
</t>
        </r>
      </text>
    </comment>
    <comment ref="B13" authorId="0" shapeId="0">
      <text>
        <r>
          <rPr>
            <sz val="9"/>
            <color indexed="81"/>
            <rFont val="Tahoma"/>
            <family val="2"/>
          </rPr>
          <t>Please enter into each cell along this row the estimated losses occuring at a particular level along the value chain. % of volume (Metric Tonnes).</t>
        </r>
      </text>
    </comment>
    <comment ref="B15" authorId="1" shapeId="0">
      <text>
        <r>
          <rPr>
            <sz val="9"/>
            <color indexed="81"/>
            <rFont val="Tahoma"/>
            <family val="2"/>
          </rPr>
          <t>E.g. Larger percentage of production not meeting retail specs than usual; retailer changing having different size specs during the year; inaccurate forecasts leading to more production than required; equipment failure; shortage of seasonal staff; etc.</t>
        </r>
      </text>
    </comment>
    <comment ref="L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N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B34" authorId="3" shapeId="0">
      <text>
        <r>
          <rPr>
            <b/>
            <sz val="9"/>
            <color indexed="81"/>
            <rFont val="Calibri"/>
            <family val="2"/>
          </rPr>
          <t>Dan LaPlain:</t>
        </r>
        <r>
          <rPr>
            <sz val="9"/>
            <color indexed="81"/>
            <rFont val="Calibri"/>
            <family val="2"/>
          </rPr>
          <t xml:space="preserve">
Stats Can estimate of production = assume some production losses</t>
        </r>
      </text>
    </comment>
    <comment ref="D34" authorId="3" shapeId="0">
      <text>
        <r>
          <rPr>
            <b/>
            <sz val="9"/>
            <color indexed="81"/>
            <rFont val="Calibri"/>
            <family val="2"/>
          </rPr>
          <t>Dan LaPlain</t>
        </r>
        <r>
          <rPr>
            <sz val="9"/>
            <color indexed="81"/>
            <rFont val="Calibri"/>
            <family val="2"/>
          </rPr>
          <t xml:space="preserve">
A few data points ranging from 1 - 2%
Defend 1.5</t>
        </r>
      </text>
    </comment>
  </commentList>
</comments>
</file>

<file path=xl/comments5.xml><?xml version="1.0" encoding="utf-8"?>
<comments xmlns="http://schemas.openxmlformats.org/spreadsheetml/2006/main">
  <authors>
    <author>Martin</author>
    <author>Delia Bucknell</author>
    <author>Delia</author>
    <author>Dan LaPlain</author>
  </authors>
  <commentList>
    <comment ref="C12" authorId="0" shapeId="0">
      <text>
        <r>
          <rPr>
            <sz val="9"/>
            <color indexed="81"/>
            <rFont val="Tahoma"/>
            <family val="2"/>
          </rPr>
          <t>Percentage of product not havested due to reasons such as not meeting customer specifications of size/quality, orders changed/cancelled, or contractual volume filled.</t>
        </r>
      </text>
    </comment>
    <comment ref="D12" authorId="0" shapeId="0">
      <text>
        <r>
          <rPr>
            <sz val="9"/>
            <color indexed="81"/>
            <rFont val="Tahoma"/>
            <family val="2"/>
          </rPr>
          <t>Planned storage and/or processing losses that are considered inevitable – such as expected percentage of harvested crop that will not meet quality/customer specifications, or weight expected to be lost during processing/storage/curing.</t>
        </r>
      </text>
    </comment>
    <comment ref="E12" authorId="0" shapeId="0">
      <text>
        <r>
          <rPr>
            <sz val="9"/>
            <color indexed="81"/>
            <rFont val="Tahoma"/>
            <family val="2"/>
          </rPr>
          <t>Unplanned grading/packing losses result from factors such as unexpected quality issues,  unexpected and arbitary changes to customer specifications/demands that result in unsaleable products.</t>
        </r>
      </text>
    </comment>
    <comment ref="F12" authorId="0" shapeId="0">
      <text>
        <r>
          <rPr>
            <sz val="9"/>
            <color indexed="81"/>
            <rFont val="Tahoma"/>
            <family val="2"/>
          </rPr>
          <t>Post-processing losses are typically due to market related factors – such as products reaching expiry dates, orders being changed/cancelled, products being damaged, products being rejected/returned.</t>
        </r>
      </text>
    </comment>
    <comment ref="G12" authorId="0" shapeId="0">
      <text>
        <r>
          <rPr>
            <sz val="9"/>
            <color indexed="81"/>
            <rFont val="Tahoma"/>
            <family val="2"/>
          </rPr>
          <t>Planned processing losses are inevitable – such as husks, vegetable peelings, skin, bones etc</t>
        </r>
      </text>
    </comment>
    <comment ref="H12" authorId="0" shapeId="0">
      <text>
        <r>
          <rPr>
            <sz val="9"/>
            <color indexed="81"/>
            <rFont val="Tahoma"/>
            <family val="2"/>
          </rPr>
          <t>Unplanned processing losses are where supply, internal or customer related factors lead to unsaleable products due to quality issues, unexpected/arbitary changes to customer specs, or products proving to be defective.</t>
        </r>
      </text>
    </comment>
    <comment ref="I12" authorId="0" shapeId="0">
      <text>
        <r>
          <rPr>
            <sz val="9"/>
            <color indexed="81"/>
            <rFont val="Tahoma"/>
            <family val="2"/>
          </rPr>
          <t>Post-processing losses are typically due to market related factors – such as products reaching expiry dates, orders being changed or cancelled, products being damaged, products being rejected/returned.</t>
        </r>
      </text>
    </comment>
    <comment ref="J12" authorId="0" shapeId="0">
      <text>
        <r>
          <rPr>
            <sz val="9"/>
            <color indexed="81"/>
            <rFont val="Tahoma"/>
            <family val="2"/>
          </rPr>
          <t>Planned processing losses are inevitable – such as husks, vegetable peelings, skin, bones.</t>
        </r>
      </text>
    </comment>
    <comment ref="K12" authorId="0" shapeId="0">
      <text>
        <r>
          <rPr>
            <sz val="9"/>
            <color indexed="81"/>
            <rFont val="Tahoma"/>
            <family val="2"/>
          </rPr>
          <t>Unplanned processing losses are where supply, internal or customer related factors lead to unsaleable products due to quality issues, unexpected/arbitary changes to customer specs, or products proving to be defective.</t>
        </r>
      </text>
    </comment>
    <comment ref="L12" authorId="0" shapeId="0">
      <text>
        <r>
          <rPr>
            <sz val="9"/>
            <color indexed="81"/>
            <rFont val="Tahoma"/>
            <family val="2"/>
          </rPr>
          <t>Post-processing losses are typically due to market related factors – such as products reaching expiry dates, orders being changed or cancelled, products being damaged, products being rejected/returned.</t>
        </r>
      </text>
    </comment>
    <comment ref="M12" authorId="0" shapeId="0">
      <text>
        <r>
          <rPr>
            <sz val="9"/>
            <color indexed="81"/>
            <rFont val="Tahoma"/>
            <family val="2"/>
          </rPr>
          <t xml:space="preserve">Loss in distribution: whether vendor, customer or third party. </t>
        </r>
      </text>
    </comment>
    <comment ref="O12" authorId="1" shapeId="0">
      <text>
        <r>
          <rPr>
            <sz val="9"/>
            <color indexed="81"/>
            <rFont val="Tahoma"/>
            <family val="2"/>
          </rPr>
          <t xml:space="preserve">Food Preperation Waste
</t>
        </r>
      </text>
    </comment>
    <comment ref="Q12" authorId="0" shapeId="0">
      <text>
        <r>
          <rPr>
            <sz val="9"/>
            <color indexed="81"/>
            <rFont val="Tahoma"/>
            <family val="2"/>
          </rPr>
          <t>Waste in food prepeation.</t>
        </r>
      </text>
    </comment>
    <comment ref="R12" authorId="1" shapeId="0">
      <text>
        <r>
          <rPr>
            <sz val="9"/>
            <color indexed="81"/>
            <rFont val="Tahoma"/>
            <family val="2"/>
          </rPr>
          <t xml:space="preserve">Plate Waste (including from Buffets)
</t>
        </r>
      </text>
    </comment>
    <comment ref="B13" authorId="0" shapeId="0">
      <text>
        <r>
          <rPr>
            <sz val="9"/>
            <color indexed="81"/>
            <rFont val="Tahoma"/>
            <family val="2"/>
          </rPr>
          <t>Please enter into each cell along this row the estimated losses occuring at a particular level along the value chain. % of volume (Metric Tonnes).</t>
        </r>
      </text>
    </comment>
    <comment ref="B15" authorId="1" shapeId="0">
      <text>
        <r>
          <rPr>
            <sz val="9"/>
            <color indexed="81"/>
            <rFont val="Tahoma"/>
            <family val="2"/>
          </rPr>
          <t xml:space="preserve">E.g. Larger percentage of crop not meeting retail specs than usual; Changing demands of customers; inaccurate forecasts leading to more crop grown than required; equipment failure; shortage of seasonal staff; etc.
</t>
        </r>
      </text>
    </comment>
    <comment ref="C26" authorId="0" shapeId="0">
      <text>
        <r>
          <rPr>
            <sz val="9"/>
            <color indexed="81"/>
            <rFont val="Tahoma"/>
            <family val="2"/>
          </rPr>
          <t>Unharvested crops included in this category.</t>
        </r>
      </text>
    </comment>
    <comment ref="O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Q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B34" authorId="3" shapeId="0">
      <text>
        <r>
          <rPr>
            <b/>
            <sz val="9"/>
            <color indexed="81"/>
            <rFont val="Calibri"/>
            <family val="2"/>
          </rPr>
          <t>Dan LaPlain:</t>
        </r>
        <r>
          <rPr>
            <sz val="9"/>
            <color indexed="81"/>
            <rFont val="Calibri"/>
            <family val="2"/>
          </rPr>
          <t xml:space="preserve">
Actual quantity - assume production losses occurred prior</t>
        </r>
      </text>
    </comment>
    <comment ref="F34" authorId="3" shapeId="0">
      <text>
        <r>
          <rPr>
            <b/>
            <sz val="9"/>
            <color indexed="81"/>
            <rFont val="Calibri"/>
            <family val="2"/>
          </rPr>
          <t>Dan LaPlain</t>
        </r>
        <r>
          <rPr>
            <sz val="9"/>
            <color indexed="81"/>
            <rFont val="Calibri"/>
            <family val="2"/>
          </rPr>
          <t xml:space="preserve">
A few data points ranging from 1 - 2%
Defend 1.5</t>
        </r>
      </text>
    </comment>
    <comment ref="G34" authorId="3" shapeId="0">
      <text>
        <r>
          <rPr>
            <b/>
            <sz val="9"/>
            <color indexed="81"/>
            <rFont val="Calibri"/>
            <family val="2"/>
          </rPr>
          <t>Dan LaPlain:</t>
        </r>
        <r>
          <rPr>
            <sz val="9"/>
            <color indexed="81"/>
            <rFont val="Calibri"/>
            <family val="2"/>
          </rPr>
          <t xml:space="preserve">
Not applicable so show as 1
</t>
        </r>
      </text>
    </comment>
  </commentList>
</comments>
</file>

<file path=xl/comments6.xml><?xml version="1.0" encoding="utf-8"?>
<comments xmlns="http://schemas.openxmlformats.org/spreadsheetml/2006/main">
  <authors>
    <author>Delia Bucknell</author>
    <author>Martin</author>
    <author>Delia</author>
    <author>Dan LaPlain</author>
  </authors>
  <commentList>
    <comment ref="B10" authorId="0" shapeId="0">
      <text>
        <r>
          <rPr>
            <sz val="9"/>
            <color indexed="81"/>
            <rFont val="Tahoma"/>
            <family val="2"/>
          </rPr>
          <t xml:space="preserve">Generally eviserated product entering the food supply chain.
</t>
        </r>
      </text>
    </comment>
    <comment ref="C12" authorId="1" shapeId="0">
      <text>
        <r>
          <rPr>
            <sz val="9"/>
            <color indexed="81"/>
            <rFont val="Tahoma"/>
            <family val="2"/>
          </rPr>
          <t>Percentage of product not havested, or retained, due to reasons such as not meeting customer specifications of size/quality, orders changed/cancelled, or contractual volume filled.
By-catch is not included in the VCMI model,</t>
        </r>
      </text>
    </comment>
    <comment ref="D12" authorId="1" shapeId="0">
      <text>
        <r>
          <rPr>
            <sz val="9"/>
            <color indexed="81"/>
            <rFont val="Tahoma"/>
            <family val="2"/>
          </rPr>
          <t>Planned storage and/or processing losses that are considered inevitable – such as expected percentage of finned fish and shell fish that natural variation results in it not meeting quality/customer specifications, or weight expected to be lost during processing/storage/curing.</t>
        </r>
      </text>
    </comment>
    <comment ref="E12" authorId="1" shapeId="0">
      <text>
        <r>
          <rPr>
            <sz val="9"/>
            <color indexed="81"/>
            <rFont val="Tahoma"/>
            <family val="2"/>
          </rPr>
          <t>Unplanned grading/packing losses result from factors such as unexpected quality issues,  unexpected and arbitary changes to customer specifications/demands that result in unsaleable products.</t>
        </r>
      </text>
    </comment>
    <comment ref="F12" authorId="1" shapeId="0">
      <text>
        <r>
          <rPr>
            <sz val="9"/>
            <color indexed="81"/>
            <rFont val="Tahoma"/>
            <family val="2"/>
          </rPr>
          <t>Post-processing losses are typically due to market related factors – such as products reaching expiry dates, orders being changed/cancelled, products being damaged, products being rejected/returned.</t>
        </r>
      </text>
    </comment>
    <comment ref="G12" authorId="1" shapeId="0">
      <text>
        <r>
          <rPr>
            <sz val="9"/>
            <color indexed="81"/>
            <rFont val="Tahoma"/>
            <family val="2"/>
          </rPr>
          <t>Planned processing losses are inevitable – such as skin, shell, bones etc</t>
        </r>
      </text>
    </comment>
    <comment ref="H12" authorId="1" shapeId="0">
      <text>
        <r>
          <rPr>
            <sz val="9"/>
            <color indexed="81"/>
            <rFont val="Tahoma"/>
            <family val="2"/>
          </rPr>
          <t>Unplanned processing losses are where supply, internal or customer related factors lead to unsaleable products due to quality issues, unexpected/arbitary changes to customer specs, or products proving to be defective.</t>
        </r>
      </text>
    </comment>
    <comment ref="I12" authorId="1" shapeId="0">
      <text>
        <r>
          <rPr>
            <sz val="9"/>
            <color indexed="81"/>
            <rFont val="Tahoma"/>
            <family val="2"/>
          </rPr>
          <t>Post-processing losses are typically due to market related factors – such as products reaching expiry dates, orders being changed or cancelled, products being damaged, products being rejected/returned.</t>
        </r>
      </text>
    </comment>
    <comment ref="J12" authorId="1" shapeId="0">
      <text>
        <r>
          <rPr>
            <sz val="9"/>
            <color indexed="81"/>
            <rFont val="Tahoma"/>
            <family val="2"/>
          </rPr>
          <t>Planned processing losses are inevitable – such as husks, vegetable peelings, skin, bones.</t>
        </r>
      </text>
    </comment>
    <comment ref="K12" authorId="1" shapeId="0">
      <text>
        <r>
          <rPr>
            <sz val="9"/>
            <color indexed="81"/>
            <rFont val="Tahoma"/>
            <family val="2"/>
          </rPr>
          <t>Unplanned processing losses are where supply, internal or customer related factors lead to unsaleable products due to quality issues, unexpected/arbitary changes to customer specs, or products proving to be defective.</t>
        </r>
      </text>
    </comment>
    <comment ref="L12" authorId="1" shapeId="0">
      <text>
        <r>
          <rPr>
            <sz val="9"/>
            <color indexed="81"/>
            <rFont val="Tahoma"/>
            <family val="2"/>
          </rPr>
          <t>Post-processing losses are typically due to market related factors – such as products reaching expiry dates, orders being changed or cancelled, products being damaged, products being rejected/returned.</t>
        </r>
      </text>
    </comment>
    <comment ref="M12" authorId="1" shapeId="0">
      <text>
        <r>
          <rPr>
            <sz val="9"/>
            <color indexed="81"/>
            <rFont val="Tahoma"/>
            <family val="2"/>
          </rPr>
          <t xml:space="preserve">Loss in distribution: whether vendor, customer or third party. </t>
        </r>
      </text>
    </comment>
    <comment ref="O12" authorId="0" shapeId="0">
      <text>
        <r>
          <rPr>
            <sz val="9"/>
            <color indexed="81"/>
            <rFont val="Tahoma"/>
            <family val="2"/>
          </rPr>
          <t xml:space="preserve">Food Preperation Waste
</t>
        </r>
      </text>
    </comment>
    <comment ref="Q12" authorId="1" shapeId="0">
      <text>
        <r>
          <rPr>
            <sz val="9"/>
            <color indexed="81"/>
            <rFont val="Tahoma"/>
            <family val="2"/>
          </rPr>
          <t>Waste in food prepeation.</t>
        </r>
      </text>
    </comment>
    <comment ref="R12" authorId="0" shapeId="0">
      <text>
        <r>
          <rPr>
            <sz val="9"/>
            <color indexed="81"/>
            <rFont val="Tahoma"/>
            <family val="2"/>
          </rPr>
          <t xml:space="preserve">Plate Waste (including from Buffets)
</t>
        </r>
      </text>
    </comment>
    <comment ref="B13" authorId="1" shapeId="0">
      <text>
        <r>
          <rPr>
            <sz val="9"/>
            <color indexed="81"/>
            <rFont val="Tahoma"/>
            <family val="2"/>
          </rPr>
          <t>Please enter into each cell along this row the estimated losses occuring at a particular level along the value chain. % of volume (Metric Tonnes).</t>
        </r>
      </text>
    </comment>
    <comment ref="B15" authorId="0" shapeId="0">
      <text>
        <r>
          <rPr>
            <sz val="9"/>
            <color indexed="81"/>
            <rFont val="Tahoma"/>
            <family val="2"/>
          </rPr>
          <t xml:space="preserve">E.g. Larger percentage of crop not meeting retail specs than usual; Changing demands of customers; inaccurate forecasts leading to more crop grown than required; equipment failure; shortage of seasonal staff; etc.
</t>
        </r>
      </text>
    </comment>
    <comment ref="O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Q33" authorId="2" shapeId="0">
      <text>
        <r>
          <rPr>
            <b/>
            <sz val="9"/>
            <color indexed="81"/>
            <rFont val="Tahoma"/>
            <family val="2"/>
          </rPr>
          <t>Delia:</t>
        </r>
        <r>
          <rPr>
            <sz val="9"/>
            <color indexed="81"/>
            <rFont val="Tahoma"/>
            <family val="2"/>
          </rPr>
          <t xml:space="preserve">
I have changed these to reflect those in the most recent doc I had with #s in them?</t>
        </r>
      </text>
    </comment>
    <comment ref="B34" authorId="3" shapeId="0">
      <text>
        <r>
          <rPr>
            <b/>
            <sz val="9"/>
            <color indexed="81"/>
            <rFont val="Calibri"/>
            <family val="2"/>
          </rPr>
          <t>Dan LaPlain:</t>
        </r>
        <r>
          <rPr>
            <sz val="9"/>
            <color indexed="81"/>
            <rFont val="Calibri"/>
            <family val="2"/>
          </rPr>
          <t xml:space="preserve">
Actual quantity - assume production losses occurred prior</t>
        </r>
      </text>
    </comment>
    <comment ref="F34" authorId="3" shapeId="0">
      <text>
        <r>
          <rPr>
            <b/>
            <sz val="9"/>
            <color indexed="81"/>
            <rFont val="Calibri"/>
            <family val="2"/>
          </rPr>
          <t>Dan LaPlain</t>
        </r>
        <r>
          <rPr>
            <sz val="9"/>
            <color indexed="81"/>
            <rFont val="Calibri"/>
            <family val="2"/>
          </rPr>
          <t xml:space="preserve">
A few data points ranging from 1 - 2%
Defend 1.5</t>
        </r>
      </text>
    </comment>
    <comment ref="G34" authorId="3" shapeId="0">
      <text>
        <r>
          <rPr>
            <b/>
            <sz val="9"/>
            <color indexed="81"/>
            <rFont val="Calibri"/>
            <family val="2"/>
          </rPr>
          <t>Dan LaPlain:</t>
        </r>
        <r>
          <rPr>
            <sz val="9"/>
            <color indexed="81"/>
            <rFont val="Calibri"/>
            <family val="2"/>
          </rPr>
          <t xml:space="preserve">
Not applicable so show as 1
</t>
        </r>
      </text>
    </comment>
  </commentList>
</comments>
</file>

<file path=xl/sharedStrings.xml><?xml version="1.0" encoding="utf-8"?>
<sst xmlns="http://schemas.openxmlformats.org/spreadsheetml/2006/main" count="750" uniqueCount="108">
  <si>
    <t>Distribution</t>
  </si>
  <si>
    <t>Retail</t>
  </si>
  <si>
    <t>Foodservice</t>
  </si>
  <si>
    <t>Harvest loss</t>
  </si>
  <si>
    <t>Planned loss</t>
  </si>
  <si>
    <t>Unplanned loss</t>
  </si>
  <si>
    <t>Post grading/packing loss</t>
  </si>
  <si>
    <t>Store losses</t>
  </si>
  <si>
    <t>Processing</t>
  </si>
  <si>
    <t>Planned</t>
  </si>
  <si>
    <t>Unplanned</t>
  </si>
  <si>
    <t>Post processing</t>
  </si>
  <si>
    <t xml:space="preserve">Loss </t>
  </si>
  <si>
    <t>On-Farm loss</t>
  </si>
  <si>
    <t>Most impactful root causes, listed in order of impact</t>
  </si>
  <si>
    <t>Root cause #1</t>
  </si>
  <si>
    <t>Root cause #2</t>
  </si>
  <si>
    <t>Root cause #3</t>
  </si>
  <si>
    <t>Root causes of this type of loss at this point in chain</t>
  </si>
  <si>
    <t>Point in chain</t>
  </si>
  <si>
    <t>Destinations</t>
  </si>
  <si>
    <t>Animal feed</t>
  </si>
  <si>
    <t>Biomaterial / processing</t>
  </si>
  <si>
    <t>Compost / anaerobic</t>
  </si>
  <si>
    <t>Controlled combustion</t>
  </si>
  <si>
    <t>Land application</t>
  </si>
  <si>
    <t>Landfill</t>
  </si>
  <si>
    <t>Sewer</t>
  </si>
  <si>
    <t>Rescue/gleaning</t>
  </si>
  <si>
    <t>Percent of volume  (metric tonnes) that are lost at each stage of the value chain</t>
  </si>
  <si>
    <t>Storage/Curing/Grading / packing</t>
  </si>
  <si>
    <t>Slaughter (primary processing)</t>
  </si>
  <si>
    <t>Manufacturing into further processed products (lamb chops, kebabs, etc.)</t>
  </si>
  <si>
    <t>Manufacturing (e.g. baking bread)</t>
  </si>
  <si>
    <t>Primary processing(e.g. milling flour, crushing oilseeds)</t>
  </si>
  <si>
    <t>Grow/Produce/Catch</t>
  </si>
  <si>
    <t>Primary manufacturing</t>
  </si>
  <si>
    <t>Consumer</t>
  </si>
  <si>
    <t>HRI</t>
  </si>
  <si>
    <t>Food type</t>
  </si>
  <si>
    <t>Input tonnes</t>
  </si>
  <si>
    <t>Production loss</t>
  </si>
  <si>
    <t>Storage/ Pack loss</t>
  </si>
  <si>
    <t>1- Planned loss</t>
  </si>
  <si>
    <t>1-  Unplanned and post processing</t>
  </si>
  <si>
    <t>1- Distribution loss</t>
  </si>
  <si>
    <t>1- Retail loss</t>
  </si>
  <si>
    <t>Prep waste</t>
  </si>
  <si>
    <t>Plate waste</t>
  </si>
  <si>
    <t>HRI Prep waste</t>
  </si>
  <si>
    <t>% HRI plate waste</t>
  </si>
  <si>
    <t>Produce</t>
  </si>
  <si>
    <t>Balance to go to next step</t>
  </si>
  <si>
    <t>To retail</t>
  </si>
  <si>
    <t>To HRI</t>
  </si>
  <si>
    <t>Total loss - likely inedible</t>
  </si>
  <si>
    <t>Total waste  - likely edible</t>
  </si>
  <si>
    <t>Prep waste - likely inedible</t>
  </si>
  <si>
    <t>Grow/Produce</t>
  </si>
  <si>
    <t>Manufacturing</t>
  </si>
  <si>
    <t>Consumer (HH)</t>
  </si>
  <si>
    <t>Total FLW occurring along the food value chain</t>
  </si>
  <si>
    <t>Food Type</t>
  </si>
  <si>
    <t>Baseline</t>
  </si>
  <si>
    <t>Unplanned Loss</t>
  </si>
  <si>
    <t>Planned Loss</t>
  </si>
  <si>
    <t>Loss</t>
  </si>
  <si>
    <t>Waste</t>
  </si>
  <si>
    <t>Plate Waste</t>
  </si>
  <si>
    <t>Loss Factor</t>
  </si>
  <si>
    <t>Produce (Million Tonnes)</t>
  </si>
  <si>
    <t>Your Chain</t>
  </si>
  <si>
    <t>Storage/Pack Loss</t>
  </si>
  <si>
    <t>Animal Mortality</t>
  </si>
  <si>
    <t xml:space="preserve"> post processing Loss</t>
  </si>
  <si>
    <t>Unplannded</t>
  </si>
  <si>
    <t>Post processing Loss</t>
  </si>
  <si>
    <t xml:space="preserve"> (Unplanned and) post processing loss</t>
  </si>
  <si>
    <t>Your Baseline Tonnes</t>
  </si>
  <si>
    <t>Tonnes Lost</t>
  </si>
  <si>
    <t>Total FLW</t>
  </si>
  <si>
    <t>Total FLW along the chain</t>
  </si>
  <si>
    <t>Meat/Poultry</t>
  </si>
  <si>
    <t>Procesing</t>
  </si>
  <si>
    <t>Manfacturing</t>
  </si>
  <si>
    <t xml:space="preserve">% FLW </t>
  </si>
  <si>
    <t>Benchmark</t>
  </si>
  <si>
    <t>Comparison</t>
  </si>
  <si>
    <t>Field Crops</t>
  </si>
  <si>
    <t>(Unplanned and) post processing</t>
  </si>
  <si>
    <t>Distribution loss</t>
  </si>
  <si>
    <t>Retail loss</t>
  </si>
  <si>
    <t xml:space="preserve">Planned </t>
  </si>
  <si>
    <t>Prep Waste</t>
  </si>
  <si>
    <t>Bakery/ Field Crops</t>
  </si>
  <si>
    <t>Produce (Fruit &amp; Veg)</t>
  </si>
  <si>
    <t>Percent of loss directed to each of the destinations listed.</t>
  </si>
  <si>
    <t>Dairy &amp; Eggs</t>
  </si>
  <si>
    <t xml:space="preserve">Manufacturing </t>
  </si>
  <si>
    <t>Producution</t>
  </si>
  <si>
    <t>Sugar &amp; Syrups</t>
  </si>
  <si>
    <t>Marine</t>
  </si>
  <si>
    <t>Production/Catch</t>
  </si>
  <si>
    <t xml:space="preserve">Primary </t>
  </si>
  <si>
    <t>Grading/Storage/Primary processing</t>
  </si>
  <si>
    <t>Grading/Storage/Primary processing (e.g. crushing)</t>
  </si>
  <si>
    <t>Grading/Storage/Primary processing (e.g. pasteurization)</t>
  </si>
  <si>
    <t>Storage/Curing/Grading/Primary processing (e.g. filleting)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</si>
</sst>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0.0%"/>
  </numFmts>
  <fonts count="20">
    <font>
      <sz val="11"/>
      <color theme="1"/>
      <name val="Calibri"/>
      <family val="2"/>
      <scheme val="minor"/>
    </font>
    <font>
      <b/>
      <sz val="11"/>
      <color theme="1"/>
      <name val="Calibri"/>
      <family val="2"/>
      <scheme val="minor"/>
    </font>
    <font>
      <sz val="9"/>
      <color indexed="81"/>
      <name val="Tahoma"/>
      <family val="2"/>
    </font>
    <font>
      <sz val="11"/>
      <color rgb="FF000000"/>
      <name val="Calibri"/>
      <family val="2"/>
    </font>
    <font>
      <b/>
      <sz val="9"/>
      <color indexed="81"/>
      <name val="Tahoma"/>
      <family val="2"/>
    </font>
    <font>
      <sz val="11"/>
      <color theme="1"/>
      <name val="Calibri"/>
      <family val="2"/>
      <scheme val="minor"/>
    </font>
    <font>
      <sz val="11"/>
      <color rgb="FF006100"/>
      <name val="Calibri"/>
      <family val="2"/>
      <scheme val="minor"/>
    </font>
    <font>
      <sz val="12"/>
      <color theme="1"/>
      <name val="Calibri"/>
      <family val="2"/>
      <charset val="128"/>
      <scheme val="minor"/>
    </font>
    <font>
      <b/>
      <i/>
      <sz val="12"/>
      <color theme="1"/>
      <name val="Calibri"/>
      <family val="2"/>
      <scheme val="minor"/>
    </font>
    <font>
      <sz val="12"/>
      <color theme="1"/>
      <name val="Calibri"/>
      <family val="2"/>
      <scheme val="minor"/>
    </font>
    <font>
      <sz val="12"/>
      <color rgb="FF9C6500"/>
      <name val="Calibri"/>
      <family val="2"/>
      <scheme val="minor"/>
    </font>
    <font>
      <b/>
      <sz val="9"/>
      <color indexed="81"/>
      <name val="Calibri"/>
      <family val="2"/>
    </font>
    <font>
      <sz val="9"/>
      <color indexed="81"/>
      <name val="Calibri"/>
      <family val="2"/>
    </font>
    <font>
      <b/>
      <sz val="10"/>
      <color rgb="FF000000"/>
      <name val="Calibri"/>
      <family val="2"/>
      <scheme val="minor"/>
    </font>
    <font>
      <u/>
      <sz val="12"/>
      <color theme="10"/>
      <name val="Calibri"/>
      <family val="2"/>
      <scheme val="minor"/>
    </font>
    <font>
      <b/>
      <sz val="10"/>
      <color theme="1"/>
      <name val="Calibri"/>
      <family val="2"/>
      <scheme val="minor"/>
    </font>
    <font>
      <sz val="10"/>
      <color rgb="FF000000"/>
      <name val="Calibri"/>
      <family val="2"/>
      <scheme val="minor"/>
    </font>
    <font>
      <sz val="11"/>
      <color rgb="FF000000"/>
      <name val="Calibri"/>
      <family val="2"/>
      <scheme val="minor"/>
    </font>
    <font>
      <sz val="14"/>
      <color theme="1"/>
      <name val="Calibri"/>
      <family val="2"/>
      <scheme val="minor"/>
    </font>
    <font>
      <b/>
      <sz val="14"/>
      <color theme="1"/>
      <name val="Calibri"/>
      <family val="2"/>
      <scheme val="minor"/>
    </font>
  </fonts>
  <fills count="20">
    <fill>
      <patternFill patternType="none"/>
    </fill>
    <fill>
      <patternFill patternType="gray125"/>
    </fill>
    <fill>
      <patternFill patternType="solid">
        <fgColor theme="9"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DB1EB"/>
        <bgColor indexed="64"/>
      </patternFill>
    </fill>
    <fill>
      <patternFill patternType="solid">
        <fgColor rgb="FFC6EFCE"/>
      </patternFill>
    </fill>
    <fill>
      <patternFill patternType="solid">
        <fgColor rgb="FFFFEB9C"/>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rgb="FFFF6600"/>
        <bgColor indexed="64"/>
      </patternFill>
    </fill>
    <fill>
      <patternFill patternType="solid">
        <fgColor theme="5" tint="0.59999389629810485"/>
        <bgColor indexed="64"/>
      </patternFill>
    </fill>
    <fill>
      <patternFill patternType="solid">
        <fgColor rgb="FFE6B8B7"/>
        <bgColor indexed="64"/>
      </patternFill>
    </fill>
    <fill>
      <patternFill patternType="solid">
        <fgColor rgb="FFC6EFCE"/>
        <bgColor indexed="64"/>
      </patternFill>
    </fill>
    <fill>
      <patternFill patternType="solid">
        <fgColor rgb="FFB4C6E7"/>
        <bgColor indexed="64"/>
      </patternFill>
    </fill>
    <fill>
      <patternFill patternType="solid">
        <fgColor rgb="FF0DD72F"/>
        <bgColor indexed="64"/>
      </patternFill>
    </fill>
    <fill>
      <patternFill patternType="solid">
        <fgColor theme="4" tint="0.39997558519241921"/>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
      <left style="medium">
        <color auto="1"/>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auto="1"/>
      </right>
      <top style="medium">
        <color rgb="FF000000"/>
      </top>
      <bottom/>
      <diagonal/>
    </border>
    <border>
      <left/>
      <right/>
      <top/>
      <bottom style="medium">
        <color auto="1"/>
      </bottom>
      <diagonal/>
    </border>
    <border>
      <left/>
      <right style="medium">
        <color auto="1"/>
      </right>
      <top/>
      <bottom style="medium">
        <color auto="1"/>
      </bottom>
      <diagonal/>
    </border>
    <border>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auto="1"/>
      </right>
      <top/>
      <bottom/>
      <diagonal/>
    </border>
    <border>
      <left style="medium">
        <color rgb="FF000000"/>
      </left>
      <right style="medium">
        <color auto="1"/>
      </right>
      <top/>
      <bottom style="medium">
        <color auto="1"/>
      </bottom>
      <diagonal/>
    </border>
    <border>
      <left style="medium">
        <color auto="1"/>
      </left>
      <right style="medium">
        <color auto="1"/>
      </right>
      <top/>
      <bottom style="medium">
        <color auto="1"/>
      </bottom>
      <diagonal/>
    </border>
    <border>
      <left style="medium">
        <color rgb="FF000000"/>
      </left>
      <right style="medium">
        <color rgb="FF000000"/>
      </right>
      <top/>
      <bottom/>
      <diagonal/>
    </border>
    <border>
      <left/>
      <right/>
      <top style="medium">
        <color indexed="64"/>
      </top>
      <bottom style="medium">
        <color indexed="64"/>
      </bottom>
      <diagonal/>
    </border>
    <border>
      <left/>
      <right style="medium">
        <color auto="1"/>
      </right>
      <top style="medium">
        <color rgb="FF000000"/>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s>
  <cellStyleXfs count="8">
    <xf numFmtId="0" fontId="0" fillId="0" borderId="0"/>
    <xf numFmtId="9" fontId="5" fillId="0" borderId="0" applyFont="0" applyFill="0" applyBorder="0" applyAlignment="0" applyProtection="0"/>
    <xf numFmtId="0" fontId="6" fillId="8" borderId="0" applyNumberFormat="0" applyBorder="0" applyAlignment="0" applyProtection="0"/>
    <xf numFmtId="0" fontId="7" fillId="0" borderId="0"/>
    <xf numFmtId="43" fontId="9" fillId="0" borderId="0" applyFont="0" applyFill="0" applyBorder="0" applyAlignment="0" applyProtection="0"/>
    <xf numFmtId="9" fontId="9" fillId="0" borderId="0" applyFont="0" applyFill="0" applyBorder="0" applyAlignment="0" applyProtection="0"/>
    <xf numFmtId="0" fontId="10" fillId="9" borderId="0" applyNumberFormat="0" applyBorder="0" applyAlignment="0" applyProtection="0"/>
    <xf numFmtId="0" fontId="14" fillId="0" borderId="0" applyNumberFormat="0" applyFill="0" applyBorder="0" applyAlignment="0" applyProtection="0"/>
  </cellStyleXfs>
  <cellXfs count="287">
    <xf numFmtId="0" fontId="0" fillId="0" borderId="0" xfId="0"/>
    <xf numFmtId="43" fontId="7" fillId="0" borderId="0" xfId="3" applyNumberFormat="1" applyProtection="1">
      <protection hidden="1"/>
    </xf>
    <xf numFmtId="0" fontId="13" fillId="0" borderId="24" xfId="0" applyFont="1" applyBorder="1" applyAlignment="1" applyProtection="1">
      <alignment vertical="center" wrapText="1"/>
    </xf>
    <xf numFmtId="0" fontId="13" fillId="0" borderId="39" xfId="0" applyFont="1" applyBorder="1" applyAlignment="1" applyProtection="1">
      <alignment horizontal="center" vertical="center" wrapText="1"/>
    </xf>
    <xf numFmtId="0" fontId="0" fillId="0" borderId="0" xfId="0" applyProtection="1"/>
    <xf numFmtId="0" fontId="1" fillId="13" borderId="8" xfId="0" applyFont="1" applyFill="1" applyBorder="1" applyAlignment="1" applyProtection="1">
      <alignment horizontal="center" vertical="center"/>
    </xf>
    <xf numFmtId="0" fontId="13" fillId="0" borderId="45" xfId="0" applyFont="1" applyBorder="1" applyAlignment="1" applyProtection="1">
      <alignment horizontal="center" vertical="center" wrapText="1"/>
    </xf>
    <xf numFmtId="0" fontId="1" fillId="0" borderId="0" xfId="0" applyFont="1" applyProtection="1"/>
    <xf numFmtId="0" fontId="13"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5" fillId="13" borderId="1" xfId="2" applyFont="1" applyFill="1" applyBorder="1" applyAlignment="1" applyProtection="1">
      <alignment horizontal="center" vertical="center" wrapText="1"/>
    </xf>
    <xf numFmtId="0" fontId="0" fillId="16" borderId="47" xfId="2" applyFont="1" applyFill="1" applyBorder="1" applyAlignment="1" applyProtection="1">
      <alignment horizontal="center" vertical="center" wrapText="1"/>
    </xf>
    <xf numFmtId="0" fontId="0" fillId="13" borderId="0" xfId="2" applyFont="1" applyFill="1" applyBorder="1" applyAlignment="1" applyProtection="1">
      <alignment horizontal="center" vertical="center" wrapText="1"/>
    </xf>
    <xf numFmtId="0" fontId="16" fillId="13" borderId="48" xfId="0" applyFont="1" applyFill="1" applyBorder="1" applyAlignment="1" applyProtection="1">
      <alignment horizontal="center" vertical="center" wrapText="1"/>
    </xf>
    <xf numFmtId="0" fontId="5" fillId="8" borderId="48" xfId="2" applyFont="1" applyBorder="1" applyAlignment="1" applyProtection="1">
      <alignment horizontal="center" vertical="center" wrapText="1"/>
    </xf>
    <xf numFmtId="0" fontId="0" fillId="13" borderId="48" xfId="2" applyFont="1" applyFill="1" applyBorder="1" applyAlignment="1" applyProtection="1">
      <alignment horizontal="center" vertical="center" wrapText="1"/>
    </xf>
    <xf numFmtId="0" fontId="16" fillId="13" borderId="38" xfId="0" applyFont="1" applyFill="1" applyBorder="1" applyAlignment="1" applyProtection="1">
      <alignment horizontal="center" vertical="center" wrapText="1"/>
    </xf>
    <xf numFmtId="0" fontId="16" fillId="15" borderId="38" xfId="0" applyFont="1" applyFill="1" applyBorder="1" applyAlignment="1" applyProtection="1">
      <alignment horizontal="center" vertical="center" wrapText="1"/>
    </xf>
    <xf numFmtId="0" fontId="13" fillId="0" borderId="46" xfId="0" applyFont="1" applyBorder="1" applyAlignment="1" applyProtection="1">
      <alignment horizontal="center" vertical="center" wrapText="1"/>
    </xf>
    <xf numFmtId="0" fontId="0" fillId="0" borderId="0" xfId="0" applyAlignment="1" applyProtection="1">
      <alignment horizontal="center"/>
    </xf>
    <xf numFmtId="9" fontId="5" fillId="13" borderId="1" xfId="1" applyFont="1" applyFill="1" applyBorder="1" applyAlignment="1" applyProtection="1">
      <alignment horizontal="center" vertical="center" wrapText="1"/>
    </xf>
    <xf numFmtId="9" fontId="5" fillId="16" borderId="1" xfId="2" applyNumberFormat="1" applyFont="1" applyFill="1" applyBorder="1" applyAlignment="1" applyProtection="1">
      <alignment horizontal="center" vertical="center" wrapText="1"/>
    </xf>
    <xf numFmtId="9" fontId="5" fillId="8" borderId="1" xfId="2" applyNumberFormat="1" applyFont="1" applyBorder="1" applyAlignment="1" applyProtection="1">
      <alignment horizontal="center" vertical="center" wrapText="1"/>
    </xf>
    <xf numFmtId="9" fontId="16" fillId="13" borderId="1" xfId="0" applyNumberFormat="1" applyFont="1" applyFill="1" applyBorder="1" applyAlignment="1" applyProtection="1">
      <alignment horizontal="center" vertical="center" wrapText="1"/>
    </xf>
    <xf numFmtId="9" fontId="16" fillId="15" borderId="1" xfId="0" applyNumberFormat="1" applyFont="1" applyFill="1" applyBorder="1" applyAlignment="1" applyProtection="1">
      <alignment horizontal="center" vertical="center" wrapText="1"/>
    </xf>
    <xf numFmtId="9" fontId="13" fillId="0" borderId="1" xfId="0" applyNumberFormat="1" applyFont="1" applyBorder="1" applyAlignment="1" applyProtection="1">
      <alignment horizontal="center" vertical="center" wrapText="1"/>
    </xf>
    <xf numFmtId="2" fontId="1" fillId="0" borderId="1" xfId="0" applyNumberFormat="1" applyFont="1" applyBorder="1" applyAlignment="1" applyProtection="1">
      <alignment horizontal="center" vertical="center"/>
    </xf>
    <xf numFmtId="2" fontId="17" fillId="13" borderId="1" xfId="0" applyNumberFormat="1" applyFont="1" applyFill="1" applyBorder="1" applyAlignment="1" applyProtection="1">
      <alignment horizontal="center" vertical="center" wrapText="1"/>
    </xf>
    <xf numFmtId="2" fontId="5" fillId="16" borderId="1" xfId="0" applyNumberFormat="1" applyFont="1" applyFill="1" applyBorder="1" applyAlignment="1" applyProtection="1">
      <alignment horizontal="center" vertical="center" wrapText="1"/>
    </xf>
    <xf numFmtId="2" fontId="5" fillId="12" borderId="1" xfId="0" applyNumberFormat="1" applyFont="1" applyFill="1" applyBorder="1" applyAlignment="1" applyProtection="1">
      <alignment horizontal="center" vertical="center" wrapText="1"/>
    </xf>
    <xf numFmtId="2" fontId="5" fillId="13" borderId="1" xfId="0" applyNumberFormat="1" applyFont="1" applyFill="1" applyBorder="1" applyAlignment="1" applyProtection="1">
      <alignment horizontal="center" vertical="center" wrapText="1"/>
    </xf>
    <xf numFmtId="2" fontId="5" fillId="15" borderId="1" xfId="0" applyNumberFormat="1" applyFont="1" applyFill="1" applyBorder="1" applyAlignment="1" applyProtection="1">
      <alignment horizontal="center" vertical="center" wrapText="1"/>
    </xf>
    <xf numFmtId="2" fontId="1" fillId="0" borderId="1" xfId="0" applyNumberFormat="1" applyFont="1" applyBorder="1" applyAlignment="1" applyProtection="1">
      <alignment horizontal="center" vertical="center" wrapText="1"/>
    </xf>
    <xf numFmtId="0" fontId="0" fillId="0" borderId="0" xfId="0" applyAlignment="1" applyProtection="1">
      <alignment wrapText="1"/>
    </xf>
    <xf numFmtId="0" fontId="1" fillId="11" borderId="10" xfId="0" applyFont="1" applyFill="1" applyBorder="1" applyAlignment="1" applyProtection="1">
      <alignment horizontal="center" vertical="center"/>
    </xf>
    <xf numFmtId="9" fontId="1" fillId="11" borderId="8" xfId="0" applyNumberFormat="1" applyFont="1" applyFill="1" applyBorder="1" applyAlignment="1" applyProtection="1">
      <alignment horizontal="center" vertical="center"/>
    </xf>
    <xf numFmtId="0" fontId="0" fillId="0" borderId="0" xfId="0" applyFill="1" applyProtection="1"/>
    <xf numFmtId="9" fontId="1" fillId="11" borderId="13" xfId="0" applyNumberFormat="1" applyFont="1" applyFill="1" applyBorder="1" applyAlignment="1" applyProtection="1">
      <alignment horizontal="center"/>
    </xf>
    <xf numFmtId="0" fontId="1" fillId="2" borderId="4" xfId="0" applyFont="1" applyFill="1" applyBorder="1" applyAlignment="1" applyProtection="1">
      <alignment horizontal="center"/>
    </xf>
    <xf numFmtId="0" fontId="1" fillId="5" borderId="2" xfId="0" applyFont="1" applyFill="1" applyBorder="1" applyProtection="1"/>
    <xf numFmtId="0" fontId="1" fillId="3" borderId="2" xfId="0" applyFont="1" applyFill="1" applyBorder="1" applyProtection="1"/>
    <xf numFmtId="0" fontId="1" fillId="0" borderId="9" xfId="0" applyFont="1" applyBorder="1" applyAlignment="1" applyProtection="1">
      <alignment horizontal="left"/>
    </xf>
    <xf numFmtId="0" fontId="0" fillId="2" borderId="10" xfId="0" applyFill="1" applyBorder="1" applyAlignment="1" applyProtection="1">
      <alignment horizontal="center"/>
    </xf>
    <xf numFmtId="0" fontId="0" fillId="3" borderId="15" xfId="0" applyFill="1" applyBorder="1" applyAlignment="1" applyProtection="1">
      <alignment horizontal="center"/>
    </xf>
    <xf numFmtId="0" fontId="0" fillId="3" borderId="16" xfId="0" applyFill="1" applyBorder="1" applyAlignment="1" applyProtection="1">
      <alignment horizontal="center"/>
    </xf>
    <xf numFmtId="0" fontId="0" fillId="3" borderId="17" xfId="0" applyFill="1" applyBorder="1" applyAlignment="1" applyProtection="1">
      <alignment horizontal="center"/>
    </xf>
    <xf numFmtId="0" fontId="0" fillId="4" borderId="15" xfId="0" applyFill="1" applyBorder="1" applyAlignment="1" applyProtection="1">
      <alignment horizontal="center"/>
    </xf>
    <xf numFmtId="0" fontId="0" fillId="4" borderId="16" xfId="0" applyFill="1" applyBorder="1" applyAlignment="1" applyProtection="1">
      <alignment horizontal="center"/>
    </xf>
    <xf numFmtId="0" fontId="0" fillId="4" borderId="17" xfId="0" applyFill="1" applyBorder="1" applyAlignment="1" applyProtection="1">
      <alignment horizontal="center"/>
    </xf>
    <xf numFmtId="0" fontId="0" fillId="5" borderId="10" xfId="0" applyFill="1" applyBorder="1" applyAlignment="1" applyProtection="1">
      <alignment horizontal="center"/>
    </xf>
    <xf numFmtId="0" fontId="0" fillId="3" borderId="10" xfId="0" applyFill="1" applyBorder="1" applyAlignment="1" applyProtection="1">
      <alignment horizontal="center"/>
    </xf>
    <xf numFmtId="0" fontId="16" fillId="7" borderId="38" xfId="0" applyFont="1" applyFill="1" applyBorder="1" applyAlignment="1" applyProtection="1">
      <alignment horizontal="center" vertical="center" wrapText="1"/>
    </xf>
    <xf numFmtId="9" fontId="1" fillId="11" borderId="1" xfId="1" applyNumberFormat="1" applyFont="1" applyFill="1" applyBorder="1" applyAlignment="1" applyProtection="1">
      <alignment horizontal="center" vertical="center"/>
    </xf>
    <xf numFmtId="0" fontId="1" fillId="11" borderId="24" xfId="0" applyFont="1" applyFill="1" applyBorder="1" applyAlignment="1" applyProtection="1">
      <alignment wrapText="1"/>
    </xf>
    <xf numFmtId="43" fontId="1" fillId="11" borderId="1" xfId="0" applyNumberFormat="1" applyFont="1" applyFill="1" applyBorder="1" applyProtection="1"/>
    <xf numFmtId="0" fontId="0" fillId="0" borderId="0" xfId="0" applyAlignment="1" applyProtection="1">
      <alignment horizontal="center" vertical="center"/>
    </xf>
    <xf numFmtId="0" fontId="0" fillId="11" borderId="29" xfId="0" applyFill="1" applyBorder="1" applyAlignment="1" applyProtection="1">
      <alignment wrapText="1"/>
    </xf>
    <xf numFmtId="0" fontId="0" fillId="11" borderId="13" xfId="0" applyFill="1" applyBorder="1" applyAlignment="1" applyProtection="1">
      <alignment wrapText="1"/>
    </xf>
    <xf numFmtId="0" fontId="7" fillId="0" borderId="0" xfId="3" applyProtection="1"/>
    <xf numFmtId="0" fontId="8" fillId="11" borderId="0" xfId="3" applyFont="1" applyFill="1" applyAlignment="1" applyProtection="1">
      <alignment horizontal="center" wrapText="1"/>
    </xf>
    <xf numFmtId="0" fontId="7" fillId="12" borderId="0" xfId="3" applyFill="1" applyAlignment="1" applyProtection="1">
      <alignment horizontal="center" wrapText="1"/>
    </xf>
    <xf numFmtId="0" fontId="7" fillId="13" borderId="0" xfId="3" applyFill="1" applyAlignment="1" applyProtection="1">
      <alignment horizontal="center" wrapText="1"/>
    </xf>
    <xf numFmtId="0" fontId="7" fillId="14" borderId="0" xfId="3" applyFill="1" applyAlignment="1" applyProtection="1">
      <alignment horizontal="center" wrapText="1"/>
    </xf>
    <xf numFmtId="0" fontId="7" fillId="0" borderId="0" xfId="3" applyAlignment="1" applyProtection="1">
      <alignment horizontal="center" wrapText="1"/>
    </xf>
    <xf numFmtId="43" fontId="0" fillId="0" borderId="0" xfId="4" applyFont="1" applyFill="1" applyAlignment="1" applyProtection="1">
      <alignment horizontal="center"/>
    </xf>
    <xf numFmtId="9" fontId="0" fillId="11" borderId="0" xfId="5" applyFont="1" applyFill="1" applyAlignment="1" applyProtection="1">
      <alignment horizontal="center"/>
    </xf>
    <xf numFmtId="9" fontId="7" fillId="0" borderId="0" xfId="1" applyFont="1" applyAlignment="1" applyProtection="1">
      <alignment horizontal="center"/>
    </xf>
    <xf numFmtId="43" fontId="7" fillId="0" borderId="0" xfId="3" applyNumberFormat="1" applyProtection="1"/>
    <xf numFmtId="43" fontId="10" fillId="0" borderId="0" xfId="6" applyNumberFormat="1" applyFill="1" applyProtection="1"/>
    <xf numFmtId="0" fontId="10" fillId="0" borderId="0" xfId="6" applyFill="1" applyProtection="1"/>
    <xf numFmtId="0" fontId="7" fillId="0" borderId="0" xfId="3" applyFill="1" applyProtection="1"/>
    <xf numFmtId="0" fontId="0" fillId="11" borderId="29" xfId="0" applyFill="1" applyBorder="1" applyAlignment="1" applyProtection="1">
      <alignment wrapText="1"/>
      <protection locked="0"/>
    </xf>
    <xf numFmtId="0" fontId="0" fillId="11" borderId="13" xfId="0" applyFill="1" applyBorder="1" applyAlignment="1" applyProtection="1">
      <alignment wrapText="1"/>
      <protection locked="0"/>
    </xf>
    <xf numFmtId="10" fontId="0" fillId="11" borderId="29" xfId="0" applyNumberFormat="1" applyFill="1" applyBorder="1" applyAlignment="1" applyProtection="1">
      <alignment horizontal="center" vertical="center" wrapText="1"/>
      <protection locked="0"/>
    </xf>
    <xf numFmtId="10" fontId="0" fillId="11" borderId="13" xfId="0" applyNumberFormat="1" applyFill="1" applyBorder="1" applyAlignment="1" applyProtection="1">
      <alignment horizontal="center" vertical="center" wrapText="1"/>
      <protection locked="0"/>
    </xf>
    <xf numFmtId="0" fontId="7" fillId="0" borderId="0" xfId="3" applyAlignment="1" applyProtection="1">
      <alignment horizontal="center"/>
    </xf>
    <xf numFmtId="10" fontId="16" fillId="13" borderId="1" xfId="0" applyNumberFormat="1" applyFont="1" applyFill="1" applyBorder="1" applyAlignment="1" applyProtection="1">
      <alignment horizontal="center" vertical="center" wrapText="1"/>
    </xf>
    <xf numFmtId="43" fontId="0" fillId="11" borderId="1" xfId="0" applyNumberFormat="1" applyFill="1" applyBorder="1" applyProtection="1"/>
    <xf numFmtId="9" fontId="0" fillId="11" borderId="29" xfId="0" applyNumberFormat="1" applyFill="1" applyBorder="1" applyAlignment="1" applyProtection="1">
      <alignment horizontal="center" vertical="center" wrapText="1"/>
    </xf>
    <xf numFmtId="9" fontId="0" fillId="11" borderId="13" xfId="0" applyNumberFormat="1" applyFill="1" applyBorder="1" applyAlignment="1" applyProtection="1">
      <alignment horizontal="center" vertical="center" wrapText="1"/>
    </xf>
    <xf numFmtId="0" fontId="7" fillId="0" borderId="0" xfId="3" applyAlignment="1" applyProtection="1">
      <alignment vertical="center" wrapText="1"/>
    </xf>
    <xf numFmtId="0" fontId="7" fillId="0" borderId="0" xfId="3" applyAlignment="1" applyProtection="1">
      <alignment vertical="center"/>
    </xf>
    <xf numFmtId="0" fontId="7" fillId="10" borderId="0" xfId="3" applyFill="1" applyAlignment="1" applyProtection="1">
      <alignment vertical="center"/>
    </xf>
    <xf numFmtId="0" fontId="7" fillId="10" borderId="0" xfId="3" applyFill="1" applyAlignment="1" applyProtection="1">
      <alignment horizontal="center" wrapText="1"/>
    </xf>
    <xf numFmtId="43" fontId="0" fillId="11" borderId="0" xfId="4" applyFont="1" applyFill="1" applyAlignment="1" applyProtection="1">
      <alignment horizontal="center"/>
    </xf>
    <xf numFmtId="9" fontId="0" fillId="11" borderId="0" xfId="1" applyFont="1" applyFill="1" applyAlignment="1" applyProtection="1">
      <alignment horizontal="center"/>
    </xf>
    <xf numFmtId="9" fontId="7" fillId="10" borderId="0" xfId="1" applyFont="1" applyFill="1" applyAlignment="1" applyProtection="1">
      <alignment horizontal="center"/>
    </xf>
    <xf numFmtId="164" fontId="7" fillId="0" borderId="0" xfId="3" applyNumberFormat="1" applyProtection="1"/>
    <xf numFmtId="0" fontId="5" fillId="8" borderId="0" xfId="2" applyFont="1" applyBorder="1" applyAlignment="1" applyProtection="1">
      <alignment horizontal="center" vertical="center" wrapText="1"/>
    </xf>
    <xf numFmtId="0" fontId="0" fillId="13" borderId="1" xfId="2" applyFont="1" applyFill="1" applyBorder="1" applyAlignment="1" applyProtection="1">
      <alignment horizontal="center" vertical="center" wrapText="1"/>
    </xf>
    <xf numFmtId="0" fontId="0" fillId="13" borderId="47" xfId="2" applyFont="1" applyFill="1" applyBorder="1" applyAlignment="1" applyProtection="1">
      <alignment horizontal="center" vertical="center" wrapText="1"/>
    </xf>
    <xf numFmtId="9" fontId="5" fillId="12" borderId="34" xfId="2"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xf>
    <xf numFmtId="2" fontId="17" fillId="0" borderId="0" xfId="0" applyNumberFormat="1" applyFont="1" applyFill="1" applyBorder="1" applyAlignment="1" applyProtection="1">
      <alignment horizontal="center" vertical="center" wrapText="1"/>
    </xf>
    <xf numFmtId="2" fontId="5" fillId="0" borderId="0" xfId="0" applyNumberFormat="1" applyFont="1" applyFill="1" applyBorder="1" applyAlignment="1" applyProtection="1">
      <alignment horizontal="center" vertical="center" wrapText="1"/>
    </xf>
    <xf numFmtId="2" fontId="1" fillId="0" borderId="0" xfId="0" applyNumberFormat="1" applyFont="1" applyFill="1" applyBorder="1" applyAlignment="1" applyProtection="1">
      <alignment horizontal="center" vertical="center" wrapText="1"/>
    </xf>
    <xf numFmtId="0" fontId="0" fillId="0" borderId="0" xfId="0" applyFill="1" applyAlignment="1" applyProtection="1">
      <alignment wrapText="1"/>
    </xf>
    <xf numFmtId="0" fontId="0" fillId="0" borderId="0" xfId="0" applyFill="1" applyBorder="1" applyAlignment="1" applyProtection="1"/>
    <xf numFmtId="0" fontId="0" fillId="0" borderId="0" xfId="0" applyFill="1" applyBorder="1" applyProtection="1"/>
    <xf numFmtId="1" fontId="1" fillId="0" borderId="0" xfId="0" applyNumberFormat="1" applyFont="1" applyFill="1" applyBorder="1" applyAlignment="1" applyProtection="1"/>
    <xf numFmtId="9" fontId="1" fillId="0" borderId="0" xfId="0" applyNumberFormat="1" applyFont="1" applyFill="1" applyBorder="1" applyAlignment="1" applyProtection="1">
      <alignment horizontal="center"/>
    </xf>
    <xf numFmtId="9" fontId="1" fillId="11" borderId="1" xfId="1" applyFont="1" applyFill="1" applyBorder="1" applyAlignment="1" applyProtection="1">
      <alignment horizontal="center" vertical="center"/>
    </xf>
    <xf numFmtId="0" fontId="1" fillId="0" borderId="0" xfId="0" applyFont="1" applyFill="1" applyAlignment="1" applyProtection="1">
      <alignment horizontal="center"/>
    </xf>
    <xf numFmtId="0" fontId="1" fillId="11" borderId="1" xfId="0" applyFont="1" applyFill="1" applyBorder="1" applyAlignment="1" applyProtection="1">
      <alignment horizontal="left" wrapText="1"/>
    </xf>
    <xf numFmtId="1" fontId="1" fillId="11" borderId="1" xfId="0" applyNumberFormat="1" applyFont="1" applyFill="1" applyBorder="1" applyAlignment="1" applyProtection="1">
      <alignment horizontal="center"/>
    </xf>
    <xf numFmtId="0" fontId="0" fillId="0" borderId="0" xfId="0" applyAlignment="1" applyProtection="1">
      <alignment horizontal="center" vertical="center" wrapText="1"/>
    </xf>
    <xf numFmtId="0" fontId="7" fillId="0" borderId="0" xfId="3" applyAlignment="1" applyProtection="1">
      <alignment horizontal="center" vertical="center"/>
    </xf>
    <xf numFmtId="0" fontId="0" fillId="11" borderId="29" xfId="0" applyFill="1" applyBorder="1" applyAlignment="1" applyProtection="1">
      <alignment horizontal="center" vertical="center" wrapText="1"/>
      <protection locked="0"/>
    </xf>
    <xf numFmtId="0" fontId="0" fillId="11" borderId="13" xfId="0" applyFill="1" applyBorder="1" applyAlignment="1" applyProtection="1">
      <alignment horizontal="center" vertical="center" wrapText="1"/>
      <protection locked="0"/>
    </xf>
    <xf numFmtId="0" fontId="0" fillId="6" borderId="10" xfId="0" applyFill="1" applyBorder="1" applyAlignment="1" applyProtection="1">
      <alignment horizontal="center" wrapText="1"/>
    </xf>
    <xf numFmtId="0" fontId="0" fillId="17" borderId="1" xfId="0" applyFill="1" applyBorder="1" applyAlignment="1" applyProtection="1">
      <alignment horizontal="center" wrapText="1"/>
    </xf>
    <xf numFmtId="0" fontId="0" fillId="0" borderId="1" xfId="0" applyFill="1" applyBorder="1" applyAlignment="1" applyProtection="1">
      <alignment wrapText="1"/>
    </xf>
    <xf numFmtId="0" fontId="0" fillId="0" borderId="10" xfId="0" applyFill="1" applyBorder="1" applyAlignment="1" applyProtection="1">
      <alignment wrapText="1"/>
    </xf>
    <xf numFmtId="0" fontId="1" fillId="0" borderId="5" xfId="0" applyFont="1" applyFill="1" applyBorder="1" applyAlignment="1" applyProtection="1">
      <alignment horizontal="center" vertical="center" wrapText="1"/>
    </xf>
    <xf numFmtId="0" fontId="0" fillId="0" borderId="8" xfId="0" applyFill="1" applyBorder="1" applyAlignment="1" applyProtection="1">
      <alignment horizontal="center" vertical="center" wrapText="1"/>
    </xf>
    <xf numFmtId="0" fontId="0" fillId="0" borderId="21" xfId="0" applyFill="1" applyBorder="1" applyAlignment="1" applyProtection="1">
      <alignment horizontal="center" vertical="center" wrapText="1"/>
    </xf>
    <xf numFmtId="0" fontId="0" fillId="0" borderId="22" xfId="0"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12" xfId="0" applyFill="1" applyBorder="1" applyAlignment="1" applyProtection="1">
      <alignment wrapText="1"/>
    </xf>
    <xf numFmtId="0" fontId="0" fillId="0" borderId="6" xfId="0" applyFill="1" applyBorder="1" applyAlignment="1" applyProtection="1">
      <alignment horizontal="center" vertical="center" wrapText="1"/>
    </xf>
    <xf numFmtId="0" fontId="1" fillId="0" borderId="2" xfId="0" applyFont="1" applyBorder="1" applyAlignment="1" applyProtection="1">
      <alignment horizontal="center" vertical="center" wrapText="1"/>
    </xf>
    <xf numFmtId="0" fontId="0" fillId="0" borderId="29" xfId="0" applyFont="1" applyFill="1" applyBorder="1" applyProtection="1"/>
    <xf numFmtId="0" fontId="0" fillId="0" borderId="13" xfId="0" applyFont="1" applyFill="1" applyBorder="1" applyProtection="1"/>
    <xf numFmtId="0" fontId="3" fillId="0" borderId="10" xfId="0" applyFont="1" applyFill="1" applyBorder="1" applyAlignment="1" applyProtection="1">
      <alignment horizontal="left" vertical="center" wrapText="1" readingOrder="1"/>
    </xf>
    <xf numFmtId="0" fontId="3" fillId="0" borderId="29" xfId="0" applyFont="1" applyFill="1" applyBorder="1" applyAlignment="1" applyProtection="1">
      <alignment horizontal="left" vertical="center" wrapText="1" readingOrder="1"/>
    </xf>
    <xf numFmtId="0" fontId="3" fillId="0" borderId="29" xfId="0" applyFont="1" applyFill="1" applyBorder="1" applyAlignment="1" applyProtection="1">
      <alignment horizontal="left" wrapText="1" readingOrder="1"/>
    </xf>
    <xf numFmtId="0" fontId="3" fillId="0" borderId="13" xfId="0" applyFont="1" applyFill="1" applyBorder="1" applyAlignment="1" applyProtection="1">
      <alignment horizontal="left" vertical="center" wrapText="1" readingOrder="1"/>
    </xf>
    <xf numFmtId="0" fontId="1" fillId="10" borderId="8" xfId="0" applyFont="1" applyFill="1" applyBorder="1" applyAlignment="1" applyProtection="1">
      <alignment horizontal="center" vertical="center"/>
    </xf>
    <xf numFmtId="0" fontId="5" fillId="10" borderId="1" xfId="2" applyFont="1" applyFill="1" applyBorder="1" applyAlignment="1" applyProtection="1">
      <alignment horizontal="center" vertical="center" wrapText="1"/>
    </xf>
    <xf numFmtId="9" fontId="5" fillId="10" borderId="1" xfId="1" applyFont="1" applyFill="1" applyBorder="1" applyAlignment="1" applyProtection="1">
      <alignment horizontal="center" vertical="center" wrapText="1"/>
    </xf>
    <xf numFmtId="2" fontId="17" fillId="10" borderId="1" xfId="0" applyNumberFormat="1" applyFont="1" applyFill="1" applyBorder="1" applyAlignment="1" applyProtection="1">
      <alignment horizontal="center" vertical="center" wrapText="1"/>
    </xf>
    <xf numFmtId="0" fontId="1" fillId="10" borderId="4" xfId="0" applyFont="1" applyFill="1" applyBorder="1" applyAlignment="1" applyProtection="1">
      <alignment horizontal="center"/>
    </xf>
    <xf numFmtId="0" fontId="0" fillId="10" borderId="10" xfId="0" applyFill="1" applyBorder="1" applyAlignment="1" applyProtection="1">
      <alignment horizontal="center"/>
    </xf>
    <xf numFmtId="0" fontId="1" fillId="0" borderId="2" xfId="0" applyFont="1"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7" fillId="0" borderId="0" xfId="3" applyAlignment="1" applyProtection="1">
      <alignment horizontal="center" vertical="center"/>
    </xf>
    <xf numFmtId="0" fontId="0" fillId="11" borderId="56" xfId="0" applyFill="1" applyBorder="1" applyAlignment="1" applyProtection="1">
      <alignment wrapText="1"/>
    </xf>
    <xf numFmtId="0" fontId="0" fillId="0" borderId="1" xfId="0" applyFill="1" applyBorder="1" applyAlignment="1" applyProtection="1">
      <alignment horizontal="center" vertical="center" wrapText="1"/>
    </xf>
    <xf numFmtId="0" fontId="0" fillId="0" borderId="25" xfId="0" applyFill="1" applyBorder="1" applyAlignment="1" applyProtection="1">
      <alignment horizontal="center" vertical="center" wrapText="1"/>
    </xf>
    <xf numFmtId="0" fontId="0" fillId="0" borderId="26" xfId="0" applyFill="1" applyBorder="1" applyAlignment="1" applyProtection="1">
      <alignment horizontal="center" vertical="center" wrapText="1"/>
    </xf>
    <xf numFmtId="0" fontId="0" fillId="0" borderId="27" xfId="0" applyFill="1" applyBorder="1" applyAlignment="1" applyProtection="1">
      <alignment horizontal="center" vertical="center" wrapText="1"/>
    </xf>
    <xf numFmtId="0" fontId="0" fillId="0" borderId="1" xfId="0" applyFill="1" applyBorder="1" applyAlignment="1" applyProtection="1">
      <alignment horizontal="center" wrapText="1"/>
    </xf>
    <xf numFmtId="0" fontId="0" fillId="0" borderId="10" xfId="0" applyFont="1" applyFill="1" applyBorder="1" applyProtection="1"/>
    <xf numFmtId="0" fontId="1" fillId="0" borderId="51" xfId="0" applyFont="1" applyBorder="1" applyAlignment="1" applyProtection="1">
      <alignment horizontal="left"/>
    </xf>
    <xf numFmtId="165" fontId="5" fillId="13" borderId="1" xfId="1" applyNumberFormat="1" applyFont="1" applyFill="1" applyBorder="1" applyAlignment="1" applyProtection="1">
      <alignment horizontal="center" vertical="center" wrapText="1"/>
    </xf>
    <xf numFmtId="0" fontId="1" fillId="2" borderId="4" xfId="0" applyFont="1" applyFill="1" applyBorder="1" applyAlignment="1" applyProtection="1">
      <alignment horizontal="center" vertical="center"/>
    </xf>
    <xf numFmtId="0" fontId="1" fillId="5" borderId="2" xfId="0" applyFont="1" applyFill="1" applyBorder="1" applyAlignment="1" applyProtection="1">
      <alignment vertical="center"/>
    </xf>
    <xf numFmtId="0" fontId="1" fillId="3" borderId="2" xfId="0" applyFont="1" applyFill="1" applyBorder="1" applyAlignment="1" applyProtection="1">
      <alignment vertical="center"/>
    </xf>
    <xf numFmtId="0" fontId="1" fillId="2" borderId="10" xfId="0" applyFont="1" applyFill="1" applyBorder="1" applyAlignment="1" applyProtection="1">
      <alignment horizontal="center" vertical="center"/>
    </xf>
    <xf numFmtId="10" fontId="0" fillId="19" borderId="33" xfId="0" applyNumberFormat="1" applyFill="1" applyBorder="1" applyAlignment="1" applyProtection="1">
      <alignment horizontal="center" vertical="center" wrapText="1"/>
      <protection locked="0"/>
    </xf>
    <xf numFmtId="10" fontId="0" fillId="19" borderId="30" xfId="0" applyNumberFormat="1" applyFill="1" applyBorder="1" applyAlignment="1" applyProtection="1">
      <alignment horizontal="center" vertical="center" wrapText="1"/>
      <protection locked="0"/>
    </xf>
    <xf numFmtId="10" fontId="0" fillId="19" borderId="31" xfId="0" applyNumberFormat="1" applyFill="1" applyBorder="1" applyAlignment="1" applyProtection="1">
      <alignment horizontal="center" vertical="center" wrapText="1"/>
      <protection locked="0"/>
    </xf>
    <xf numFmtId="10" fontId="0" fillId="19" borderId="32" xfId="0" applyNumberFormat="1" applyFill="1" applyBorder="1" applyAlignment="1" applyProtection="1">
      <alignment horizontal="center" vertical="center" wrapText="1"/>
      <protection locked="0"/>
    </xf>
    <xf numFmtId="10" fontId="0" fillId="19" borderId="29" xfId="0" applyNumberFormat="1" applyFill="1" applyBorder="1" applyAlignment="1" applyProtection="1">
      <alignment horizontal="center" vertical="center" wrapText="1"/>
      <protection locked="0"/>
    </xf>
    <xf numFmtId="10" fontId="0" fillId="19" borderId="14" xfId="0" applyNumberFormat="1" applyFill="1" applyBorder="1" applyAlignment="1" applyProtection="1">
      <alignment horizontal="center" vertical="center" wrapText="1"/>
      <protection locked="0"/>
    </xf>
    <xf numFmtId="10" fontId="0" fillId="19" borderId="18" xfId="0" applyNumberFormat="1" applyFill="1" applyBorder="1" applyAlignment="1" applyProtection="1">
      <alignment horizontal="center" vertical="center" wrapText="1"/>
      <protection locked="0"/>
    </xf>
    <xf numFmtId="10" fontId="0" fillId="19" borderId="19" xfId="0" applyNumberFormat="1" applyFill="1" applyBorder="1" applyAlignment="1" applyProtection="1">
      <alignment horizontal="center" vertical="center" wrapText="1"/>
      <protection locked="0"/>
    </xf>
    <xf numFmtId="10" fontId="0" fillId="19" borderId="20" xfId="0" applyNumberFormat="1" applyFill="1" applyBorder="1" applyAlignment="1" applyProtection="1">
      <alignment horizontal="center" vertical="center" wrapText="1"/>
      <protection locked="0"/>
    </xf>
    <xf numFmtId="10" fontId="0" fillId="19" borderId="13" xfId="0" applyNumberFormat="1" applyFill="1" applyBorder="1" applyAlignment="1" applyProtection="1">
      <alignment horizontal="center" vertical="center" wrapText="1"/>
      <protection locked="0"/>
    </xf>
    <xf numFmtId="9" fontId="0" fillId="19" borderId="13" xfId="0" applyNumberFormat="1" applyFill="1" applyBorder="1" applyAlignment="1" applyProtection="1">
      <alignment horizontal="center" vertical="center"/>
      <protection locked="0"/>
    </xf>
    <xf numFmtId="9" fontId="0" fillId="19" borderId="18" xfId="0" applyNumberFormat="1" applyFill="1" applyBorder="1" applyAlignment="1" applyProtection="1">
      <alignment horizontal="center" vertical="center"/>
      <protection locked="0"/>
    </xf>
    <xf numFmtId="9" fontId="0" fillId="19" borderId="19" xfId="0" applyNumberFormat="1" applyFill="1" applyBorder="1" applyAlignment="1" applyProtection="1">
      <alignment horizontal="center" vertical="center"/>
      <protection locked="0"/>
    </xf>
    <xf numFmtId="9" fontId="0" fillId="19" borderId="20" xfId="0" applyNumberFormat="1" applyFill="1" applyBorder="1" applyAlignment="1" applyProtection="1">
      <alignment horizontal="center" vertical="center"/>
      <protection locked="0"/>
    </xf>
    <xf numFmtId="9" fontId="0" fillId="19" borderId="1" xfId="1" applyNumberFormat="1" applyFont="1" applyFill="1" applyBorder="1" applyAlignment="1" applyProtection="1">
      <alignment horizontal="center" vertical="center"/>
      <protection locked="0"/>
    </xf>
    <xf numFmtId="9" fontId="0" fillId="19" borderId="13" xfId="1" applyNumberFormat="1" applyFont="1" applyFill="1" applyBorder="1" applyAlignment="1" applyProtection="1">
      <alignment horizontal="center" vertical="center"/>
      <protection locked="0"/>
    </xf>
    <xf numFmtId="9" fontId="0" fillId="19" borderId="47" xfId="1" applyNumberFormat="1" applyFont="1" applyFill="1" applyBorder="1" applyAlignment="1" applyProtection="1">
      <alignment horizontal="center" vertical="center"/>
      <protection locked="0"/>
    </xf>
    <xf numFmtId="0" fontId="0" fillId="19" borderId="33" xfId="0" applyFill="1" applyBorder="1" applyAlignment="1" applyProtection="1">
      <alignment wrapText="1"/>
      <protection locked="0"/>
    </xf>
    <xf numFmtId="0" fontId="0" fillId="19" borderId="30" xfId="0" applyFill="1" applyBorder="1" applyAlignment="1" applyProtection="1">
      <alignment wrapText="1"/>
      <protection locked="0"/>
    </xf>
    <xf numFmtId="0" fontId="0" fillId="19" borderId="31" xfId="0" applyFill="1" applyBorder="1" applyAlignment="1" applyProtection="1">
      <alignment wrapText="1"/>
      <protection locked="0"/>
    </xf>
    <xf numFmtId="0" fontId="0" fillId="19" borderId="32" xfId="0" applyFill="1" applyBorder="1" applyAlignment="1" applyProtection="1">
      <alignment wrapText="1"/>
      <protection locked="0"/>
    </xf>
    <xf numFmtId="0" fontId="0" fillId="19" borderId="29" xfId="0" applyFill="1" applyBorder="1" applyAlignment="1" applyProtection="1">
      <alignment wrapText="1"/>
      <protection locked="0"/>
    </xf>
    <xf numFmtId="0" fontId="0" fillId="19" borderId="14" xfId="0" applyFill="1" applyBorder="1" applyAlignment="1" applyProtection="1">
      <alignment wrapText="1"/>
      <protection locked="0"/>
    </xf>
    <xf numFmtId="0" fontId="0" fillId="19" borderId="18" xfId="0" applyFill="1" applyBorder="1" applyAlignment="1" applyProtection="1">
      <alignment wrapText="1"/>
      <protection locked="0"/>
    </xf>
    <xf numFmtId="0" fontId="0" fillId="19" borderId="19" xfId="0" applyFill="1" applyBorder="1" applyAlignment="1" applyProtection="1">
      <alignment wrapText="1"/>
      <protection locked="0"/>
    </xf>
    <xf numFmtId="0" fontId="0" fillId="19" borderId="20" xfId="0" applyFill="1" applyBorder="1" applyAlignment="1" applyProtection="1">
      <alignment wrapText="1"/>
      <protection locked="0"/>
    </xf>
    <xf numFmtId="0" fontId="0" fillId="19" borderId="13" xfId="0" applyFill="1" applyBorder="1" applyAlignment="1" applyProtection="1">
      <alignment wrapText="1"/>
      <protection locked="0"/>
    </xf>
    <xf numFmtId="9" fontId="0" fillId="19" borderId="13" xfId="1" applyFont="1" applyFill="1" applyBorder="1" applyAlignment="1" applyProtection="1">
      <alignment horizontal="center" vertical="center"/>
      <protection locked="0"/>
    </xf>
    <xf numFmtId="9" fontId="0" fillId="19" borderId="18" xfId="1" applyFont="1" applyFill="1" applyBorder="1" applyAlignment="1" applyProtection="1">
      <alignment horizontal="center" vertical="center"/>
      <protection locked="0"/>
    </xf>
    <xf numFmtId="9" fontId="0" fillId="19" borderId="19" xfId="1" applyFont="1" applyFill="1" applyBorder="1" applyAlignment="1" applyProtection="1">
      <alignment horizontal="center" vertical="center"/>
      <protection locked="0"/>
    </xf>
    <xf numFmtId="9" fontId="0" fillId="19" borderId="20" xfId="1" applyFont="1" applyFill="1" applyBorder="1" applyAlignment="1" applyProtection="1">
      <alignment horizontal="center" vertical="center"/>
      <protection locked="0"/>
    </xf>
    <xf numFmtId="9" fontId="0" fillId="19" borderId="1" xfId="1" applyFont="1" applyFill="1" applyBorder="1" applyAlignment="1" applyProtection="1">
      <alignment horizontal="center" vertical="center"/>
      <protection locked="0"/>
    </xf>
    <xf numFmtId="9" fontId="0" fillId="19" borderId="47" xfId="1" applyFont="1" applyFill="1" applyBorder="1" applyAlignment="1" applyProtection="1">
      <alignment horizontal="center" vertical="center"/>
      <protection locked="0"/>
    </xf>
    <xf numFmtId="9" fontId="0" fillId="19" borderId="33" xfId="0" applyNumberFormat="1" applyFill="1" applyBorder="1" applyAlignment="1" applyProtection="1">
      <alignment horizontal="center" vertical="center" wrapText="1"/>
      <protection locked="0"/>
    </xf>
    <xf numFmtId="9" fontId="0" fillId="19" borderId="30" xfId="0" applyNumberFormat="1" applyFill="1" applyBorder="1" applyAlignment="1" applyProtection="1">
      <alignment horizontal="center" vertical="center" wrapText="1"/>
      <protection locked="0"/>
    </xf>
    <xf numFmtId="9" fontId="0" fillId="19" borderId="31" xfId="0" applyNumberFormat="1" applyFill="1" applyBorder="1" applyAlignment="1" applyProtection="1">
      <alignment horizontal="center" vertical="center" wrapText="1"/>
      <protection locked="0"/>
    </xf>
    <xf numFmtId="9" fontId="0" fillId="19" borderId="32" xfId="0" applyNumberFormat="1" applyFill="1" applyBorder="1" applyAlignment="1" applyProtection="1">
      <alignment horizontal="center" vertical="center" wrapText="1"/>
      <protection locked="0"/>
    </xf>
    <xf numFmtId="9" fontId="0" fillId="19" borderId="29" xfId="0" applyNumberFormat="1" applyFill="1" applyBorder="1" applyAlignment="1" applyProtection="1">
      <alignment horizontal="center" vertical="center" wrapText="1"/>
      <protection locked="0"/>
    </xf>
    <xf numFmtId="0" fontId="0" fillId="19" borderId="29" xfId="0" applyFill="1" applyBorder="1" applyAlignment="1" applyProtection="1">
      <alignment horizontal="center" vertical="center" wrapText="1"/>
      <protection locked="0"/>
    </xf>
    <xf numFmtId="9" fontId="0" fillId="19" borderId="14" xfId="0" applyNumberFormat="1" applyFill="1" applyBorder="1" applyAlignment="1" applyProtection="1">
      <alignment horizontal="center" vertical="center" wrapText="1"/>
      <protection locked="0"/>
    </xf>
    <xf numFmtId="9" fontId="0" fillId="19" borderId="18" xfId="0" applyNumberFormat="1" applyFill="1" applyBorder="1" applyAlignment="1" applyProtection="1">
      <alignment horizontal="center" vertical="center" wrapText="1"/>
      <protection locked="0"/>
    </xf>
    <xf numFmtId="9" fontId="0" fillId="19" borderId="19" xfId="0" applyNumberFormat="1" applyFill="1" applyBorder="1" applyAlignment="1" applyProtection="1">
      <alignment horizontal="center" vertical="center" wrapText="1"/>
      <protection locked="0"/>
    </xf>
    <xf numFmtId="9" fontId="0" fillId="19" borderId="20" xfId="0" applyNumberFormat="1" applyFill="1" applyBorder="1" applyAlignment="1" applyProtection="1">
      <alignment horizontal="center" vertical="center" wrapText="1"/>
      <protection locked="0"/>
    </xf>
    <xf numFmtId="9" fontId="0" fillId="19" borderId="13" xfId="0" applyNumberFormat="1" applyFill="1" applyBorder="1" applyAlignment="1" applyProtection="1">
      <alignment horizontal="center" vertical="center" wrapText="1"/>
      <protection locked="0"/>
    </xf>
    <xf numFmtId="0" fontId="0" fillId="19" borderId="13" xfId="0" applyFill="1" applyBorder="1" applyAlignment="1" applyProtection="1">
      <alignment horizontal="center" vertical="center" wrapText="1"/>
      <protection locked="0"/>
    </xf>
    <xf numFmtId="0" fontId="0" fillId="19" borderId="52" xfId="0" applyFill="1" applyBorder="1" applyAlignment="1" applyProtection="1">
      <alignment wrapText="1"/>
      <protection locked="0"/>
    </xf>
    <xf numFmtId="0" fontId="0" fillId="19" borderId="53" xfId="0" applyFill="1" applyBorder="1" applyAlignment="1" applyProtection="1">
      <alignment wrapText="1"/>
      <protection locked="0"/>
    </xf>
    <xf numFmtId="0" fontId="0" fillId="19" borderId="54" xfId="0" applyFill="1" applyBorder="1" applyAlignment="1" applyProtection="1">
      <alignment wrapText="1"/>
      <protection locked="0"/>
    </xf>
    <xf numFmtId="0" fontId="0" fillId="19" borderId="55" xfId="0" applyFill="1" applyBorder="1" applyAlignment="1" applyProtection="1">
      <alignment wrapText="1"/>
      <protection locked="0"/>
    </xf>
    <xf numFmtId="0" fontId="0" fillId="19" borderId="56" xfId="0" applyFill="1" applyBorder="1" applyAlignment="1" applyProtection="1">
      <alignment wrapText="1"/>
      <protection locked="0"/>
    </xf>
    <xf numFmtId="9" fontId="0" fillId="19" borderId="52" xfId="0" applyNumberFormat="1" applyFill="1" applyBorder="1" applyAlignment="1" applyProtection="1">
      <alignment horizontal="center" vertical="center" wrapText="1"/>
      <protection locked="0"/>
    </xf>
    <xf numFmtId="9" fontId="0" fillId="19" borderId="53" xfId="0" applyNumberFormat="1" applyFill="1" applyBorder="1" applyAlignment="1" applyProtection="1">
      <alignment horizontal="center" vertical="center" wrapText="1"/>
      <protection locked="0"/>
    </xf>
    <xf numFmtId="9" fontId="0" fillId="19" borderId="54" xfId="0" applyNumberFormat="1" applyFill="1" applyBorder="1" applyAlignment="1" applyProtection="1">
      <alignment horizontal="center" vertical="center" wrapText="1"/>
      <protection locked="0"/>
    </xf>
    <xf numFmtId="9" fontId="0" fillId="19" borderId="55" xfId="0" applyNumberFormat="1" applyFill="1" applyBorder="1" applyAlignment="1" applyProtection="1">
      <alignment horizontal="center" vertical="center" wrapText="1"/>
      <protection locked="0"/>
    </xf>
    <xf numFmtId="9" fontId="0" fillId="19" borderId="56" xfId="0" applyNumberFormat="1" applyFill="1" applyBorder="1" applyAlignment="1" applyProtection="1">
      <alignment horizontal="center" vertical="center" wrapText="1"/>
      <protection locked="0"/>
    </xf>
    <xf numFmtId="0" fontId="0" fillId="0" borderId="3" xfId="0" applyFill="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0" fillId="0" borderId="41" xfId="0" applyFill="1" applyBorder="1" applyAlignment="1" applyProtection="1">
      <alignment horizontal="center" vertical="center" wrapText="1"/>
    </xf>
    <xf numFmtId="0" fontId="7" fillId="12" borderId="0" xfId="3" applyFill="1" applyAlignment="1" applyProtection="1">
      <alignment horizontal="center"/>
    </xf>
    <xf numFmtId="0" fontId="7" fillId="13" borderId="0" xfId="3" applyFill="1" applyAlignment="1" applyProtection="1">
      <alignment horizontal="center"/>
    </xf>
    <xf numFmtId="0" fontId="7" fillId="14" borderId="0" xfId="3" applyFill="1" applyAlignment="1" applyProtection="1">
      <alignment horizontal="center"/>
    </xf>
    <xf numFmtId="0" fontId="13" fillId="18" borderId="3" xfId="0" applyFont="1" applyFill="1" applyBorder="1" applyAlignment="1" applyProtection="1">
      <alignment horizontal="center" vertical="center" wrapText="1"/>
    </xf>
    <xf numFmtId="0" fontId="13" fillId="18" borderId="7" xfId="0" applyFont="1" applyFill="1" applyBorder="1" applyAlignment="1" applyProtection="1">
      <alignment horizontal="center" vertical="center" wrapText="1"/>
    </xf>
    <xf numFmtId="0" fontId="1" fillId="18" borderId="2" xfId="0" applyFont="1" applyFill="1" applyBorder="1" applyAlignment="1" applyProtection="1">
      <alignment horizontal="center" vertical="center"/>
      <protection locked="0"/>
    </xf>
    <xf numFmtId="0" fontId="1" fillId="18" borderId="47"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0" fillId="0" borderId="2" xfId="0" applyFill="1" applyBorder="1" applyAlignment="1" applyProtection="1">
      <alignment horizontal="center" vertical="center" wrapText="1"/>
    </xf>
    <xf numFmtId="0" fontId="0" fillId="0" borderId="47" xfId="0" applyFill="1" applyBorder="1" applyAlignment="1" applyProtection="1">
      <alignment horizontal="center" vertical="center" wrapText="1"/>
    </xf>
    <xf numFmtId="0" fontId="7" fillId="0" borderId="0" xfId="3" applyAlignment="1" applyProtection="1">
      <alignment horizontal="center" vertical="center"/>
    </xf>
    <xf numFmtId="0" fontId="7" fillId="0" borderId="0" xfId="3" applyAlignment="1" applyProtection="1">
      <alignment horizontal="center" vertical="center" wrapText="1"/>
    </xf>
    <xf numFmtId="0" fontId="0" fillId="0" borderId="9" xfId="0" applyFill="1" applyBorder="1" applyAlignment="1" applyProtection="1">
      <alignment horizontal="center" vertical="center" wrapText="1"/>
    </xf>
    <xf numFmtId="0" fontId="0" fillId="0" borderId="11" xfId="0" applyFill="1" applyBorder="1" applyAlignment="1" applyProtection="1">
      <alignment horizontal="center" vertical="center" wrapText="1"/>
    </xf>
    <xf numFmtId="0" fontId="1" fillId="11" borderId="2" xfId="0" applyFont="1" applyFill="1" applyBorder="1" applyAlignment="1" applyProtection="1">
      <alignment horizontal="center" wrapText="1"/>
    </xf>
    <xf numFmtId="0" fontId="1" fillId="11" borderId="47" xfId="0" applyFont="1" applyFill="1" applyBorder="1" applyAlignment="1" applyProtection="1">
      <alignment horizontal="center" wrapText="1"/>
    </xf>
    <xf numFmtId="0" fontId="1" fillId="6" borderId="24" xfId="0" applyFont="1" applyFill="1" applyBorder="1" applyAlignment="1" applyProtection="1">
      <alignment horizontal="center"/>
    </xf>
    <xf numFmtId="0" fontId="1" fillId="6" borderId="28" xfId="0" applyFont="1" applyFill="1" applyBorder="1" applyAlignment="1" applyProtection="1">
      <alignment horizontal="center"/>
    </xf>
    <xf numFmtId="0" fontId="13" fillId="0" borderId="37" xfId="0" applyFont="1" applyBorder="1" applyAlignment="1" applyProtection="1">
      <alignment horizontal="center" vertical="center" wrapText="1"/>
    </xf>
    <xf numFmtId="0" fontId="13" fillId="0" borderId="36" xfId="0" applyFont="1" applyBorder="1" applyAlignment="1" applyProtection="1">
      <alignment horizontal="center" vertical="center" wrapText="1"/>
    </xf>
    <xf numFmtId="0" fontId="13" fillId="0" borderId="43" xfId="0" applyFont="1" applyBorder="1" applyAlignment="1" applyProtection="1">
      <alignment horizontal="center" vertical="center" wrapText="1"/>
    </xf>
    <xf numFmtId="0" fontId="13" fillId="0" borderId="42" xfId="0" applyFont="1" applyBorder="1" applyAlignment="1" applyProtection="1">
      <alignment horizontal="center" vertical="center" wrapText="1"/>
    </xf>
    <xf numFmtId="0" fontId="13" fillId="7" borderId="35" xfId="0" applyFont="1" applyFill="1" applyBorder="1" applyAlignment="1" applyProtection="1">
      <alignment horizontal="center" vertical="center" wrapText="1"/>
    </xf>
    <xf numFmtId="0" fontId="13" fillId="7" borderId="50" xfId="0" applyFont="1" applyFill="1" applyBorder="1" applyAlignment="1" applyProtection="1">
      <alignment horizontal="center" vertical="center" wrapText="1"/>
    </xf>
    <xf numFmtId="0" fontId="15" fillId="0" borderId="36" xfId="7" applyFont="1" applyBorder="1" applyAlignment="1" applyProtection="1">
      <alignment horizontal="center" vertical="center" wrapText="1"/>
    </xf>
    <xf numFmtId="0" fontId="15" fillId="0" borderId="42" xfId="7" applyFont="1" applyBorder="1" applyAlignment="1" applyProtection="1">
      <alignment horizontal="center" vertical="center" wrapText="1"/>
    </xf>
    <xf numFmtId="0" fontId="13" fillId="0" borderId="38" xfId="0" applyFont="1" applyBorder="1" applyAlignment="1" applyProtection="1">
      <alignment horizontal="center" vertical="center" wrapText="1"/>
    </xf>
    <xf numFmtId="0" fontId="13" fillId="0" borderId="44" xfId="0" applyFont="1" applyBorder="1" applyAlignment="1" applyProtection="1">
      <alignment horizontal="center" vertical="center" wrapText="1"/>
    </xf>
    <xf numFmtId="2" fontId="5" fillId="13" borderId="24" xfId="0" applyNumberFormat="1" applyFont="1" applyFill="1" applyBorder="1" applyAlignment="1" applyProtection="1">
      <alignment horizontal="center" vertical="center" wrapText="1"/>
    </xf>
    <xf numFmtId="2" fontId="5" fillId="13" borderId="28" xfId="0" applyNumberFormat="1" applyFont="1"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1" fillId="4" borderId="2" xfId="0" applyFont="1" applyFill="1" applyBorder="1" applyAlignment="1" applyProtection="1">
      <alignment horizontal="center"/>
    </xf>
    <xf numFmtId="0" fontId="13" fillId="0" borderId="3" xfId="0" applyFont="1" applyFill="1" applyBorder="1" applyAlignment="1" applyProtection="1">
      <alignment horizontal="center" vertical="center" wrapText="1"/>
    </xf>
    <xf numFmtId="0" fontId="13" fillId="0" borderId="4" xfId="0" applyFont="1" applyFill="1" applyBorder="1" applyAlignment="1" applyProtection="1">
      <alignment horizontal="center" vertical="center" wrapText="1"/>
    </xf>
    <xf numFmtId="0" fontId="13" fillId="0" borderId="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7" xfId="0" applyFont="1" applyFill="1" applyBorder="1" applyAlignment="1" applyProtection="1">
      <alignment horizontal="center" vertical="center" wrapText="1"/>
    </xf>
    <xf numFmtId="0" fontId="13" fillId="0" borderId="40" xfId="0" applyFont="1" applyFill="1" applyBorder="1" applyAlignment="1" applyProtection="1">
      <alignment horizontal="center" vertical="center" wrapText="1"/>
    </xf>
    <xf numFmtId="9" fontId="5" fillId="13" borderId="24" xfId="2" applyNumberFormat="1" applyFont="1" applyFill="1" applyBorder="1" applyAlignment="1" applyProtection="1">
      <alignment horizontal="center" vertical="center" wrapText="1"/>
    </xf>
    <xf numFmtId="9" fontId="5" fillId="13" borderId="28" xfId="2" applyNumberFormat="1" applyFont="1" applyFill="1" applyBorder="1" applyAlignment="1" applyProtection="1">
      <alignment horizontal="center" vertical="center" wrapText="1"/>
    </xf>
    <xf numFmtId="9" fontId="16" fillId="13" borderId="24" xfId="0" applyNumberFormat="1" applyFont="1" applyFill="1" applyBorder="1" applyAlignment="1" applyProtection="1">
      <alignment horizontal="center" vertical="center" wrapText="1"/>
    </xf>
    <xf numFmtId="9" fontId="16" fillId="13" borderId="28" xfId="0" applyNumberFormat="1" applyFont="1" applyFill="1" applyBorder="1" applyAlignment="1" applyProtection="1">
      <alignment horizontal="center" vertical="center" wrapText="1"/>
    </xf>
    <xf numFmtId="0" fontId="13" fillId="0" borderId="24"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41" xfId="0" applyFont="1" applyBorder="1" applyAlignment="1" applyProtection="1">
      <alignment horizontal="center" vertical="center" wrapText="1"/>
    </xf>
    <xf numFmtId="9" fontId="16" fillId="13" borderId="24" xfId="1" applyFont="1" applyFill="1" applyBorder="1" applyAlignment="1" applyProtection="1">
      <alignment horizontal="center" vertical="center" wrapText="1"/>
    </xf>
    <xf numFmtId="9" fontId="16" fillId="13" borderId="28" xfId="1" applyFont="1" applyFill="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34"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40" xfId="0" applyFont="1" applyBorder="1" applyAlignment="1" applyProtection="1">
      <alignment horizontal="center" vertical="center" wrapText="1"/>
    </xf>
    <xf numFmtId="0" fontId="13" fillId="0" borderId="41" xfId="0" applyFont="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0" fillId="0" borderId="28" xfId="0" applyFill="1" applyBorder="1" applyAlignment="1" applyProtection="1">
      <alignment horizontal="center" vertical="center" wrapText="1"/>
    </xf>
    <xf numFmtId="0" fontId="0" fillId="0" borderId="2" xfId="0" applyFill="1" applyBorder="1" applyAlignment="1" applyProtection="1">
      <alignment horizontal="center" wrapText="1"/>
    </xf>
    <xf numFmtId="0" fontId="0" fillId="0" borderId="56" xfId="0" applyFill="1" applyBorder="1" applyAlignment="1" applyProtection="1">
      <alignment horizontal="center" wrapText="1"/>
    </xf>
    <xf numFmtId="0" fontId="0" fillId="0" borderId="51" xfId="0" applyFill="1" applyBorder="1" applyAlignment="1" applyProtection="1">
      <alignment horizontal="center" vertical="center" wrapText="1"/>
    </xf>
    <xf numFmtId="0" fontId="0" fillId="0" borderId="52" xfId="0" applyFill="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8" fillId="0" borderId="40" xfId="0" applyFont="1" applyBorder="1" applyAlignment="1" applyProtection="1">
      <alignment horizontal="center" vertical="center" wrapText="1"/>
    </xf>
    <xf numFmtId="0" fontId="18" fillId="0" borderId="41" xfId="0" applyFont="1" applyBorder="1" applyAlignment="1" applyProtection="1">
      <alignment horizontal="center" vertical="center" wrapText="1"/>
    </xf>
    <xf numFmtId="0" fontId="13" fillId="18" borderId="2" xfId="0" applyFont="1" applyFill="1" applyBorder="1" applyAlignment="1" applyProtection="1">
      <alignment horizontal="center" vertical="center" wrapText="1"/>
    </xf>
    <xf numFmtId="0" fontId="13" fillId="18" borderId="47" xfId="0" applyFont="1" applyFill="1" applyBorder="1" applyAlignment="1" applyProtection="1">
      <alignment horizontal="center" vertical="center" wrapText="1"/>
    </xf>
    <xf numFmtId="0" fontId="1" fillId="6" borderId="24" xfId="0" applyFont="1" applyFill="1" applyBorder="1" applyAlignment="1" applyProtection="1">
      <alignment horizontal="center" vertical="center"/>
    </xf>
    <xf numFmtId="0" fontId="1" fillId="6" borderId="28"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cellXfs>
  <cellStyles count="8">
    <cellStyle name="Comma 2" xfId="4"/>
    <cellStyle name="Good" xfId="2" builtinId="26"/>
    <cellStyle name="Hyperlink" xfId="7" builtinId="8"/>
    <cellStyle name="Neutral 2" xfId="6"/>
    <cellStyle name="Normal" xfId="0" builtinId="0"/>
    <cellStyle name="Normal 2" xfId="3"/>
    <cellStyle name="Percent" xfId="1" builtinId="5"/>
    <cellStyle name="Percent 2" xfId="5"/>
  </cellStyles>
  <dxfs count="0"/>
  <tableStyles count="0" defaultTableStyle="TableStyleMedium2" defaultPivotStyle="PivotStyleLight16"/>
  <colors>
    <mruColors>
      <color rgb="FF0DD72F"/>
      <color rgb="FF2F75B5"/>
      <color rgb="FFFDB1EB"/>
      <color rgb="FFFF6600"/>
      <color rgb="FFB4C6E7"/>
      <color rgb="FFEDEDED"/>
      <color rgb="FFFFF2CC"/>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hyperlink" Target="https://secondharvest.ca/Research/" TargetMode="External"/></Relationships>
</file>

<file path=xl/drawings/drawing1.xml><?xml version="1.0" encoding="utf-8"?>
<xdr:wsDr xmlns:xdr="http://schemas.openxmlformats.org/drawingml/2006/spreadsheetDrawing" xmlns:a="http://schemas.openxmlformats.org/drawingml/2006/main">
  <xdr:twoCellAnchor>
    <xdr:from>
      <xdr:col>0</xdr:col>
      <xdr:colOff>335280</xdr:colOff>
      <xdr:row>0</xdr:row>
      <xdr:rowOff>83820</xdr:rowOff>
    </xdr:from>
    <xdr:to>
      <xdr:col>17</xdr:col>
      <xdr:colOff>518160</xdr:colOff>
      <xdr:row>24</xdr:row>
      <xdr:rowOff>99060</xdr:rowOff>
    </xdr:to>
    <xdr:sp macro="" textlink="">
      <xdr:nvSpPr>
        <xdr:cNvPr id="2" name="TextBox 1">
          <a:extLst>
            <a:ext uri="{FF2B5EF4-FFF2-40B4-BE49-F238E27FC236}">
              <a16:creationId xmlns:a16="http://schemas.microsoft.com/office/drawing/2014/main" xmlns="" id="{571BE43B-4F63-471C-98EC-570948FD64B4}"/>
            </a:ext>
          </a:extLst>
        </xdr:cNvPr>
        <xdr:cNvSpPr txBox="1"/>
      </xdr:nvSpPr>
      <xdr:spPr>
        <a:xfrm>
          <a:off x="335280" y="83820"/>
          <a:ext cx="10546080" cy="44043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a:t>In this excel workbook there are six work sheets that correspond with the six categories of food from the research presented in                                                                  : Produce (fruit &amp; vegetables), Meat, Bakery (field crops), Dairy &amp; Eggs, Sugar &amp; Syrups and Marine. </a:t>
          </a:r>
        </a:p>
        <a:p>
          <a:r>
            <a:rPr lang="en-CA" sz="1100"/>
            <a:t>At the top of each worksheet are the benchmark numbers from the Food Loss and Waste (FLW) model developed by Value Chain Management International (VCMI) in partnership with Second Harvest. Below is the area to be filled in as a case study and for comparative purposes. In these sheets, the           cells are fillable by the user. There are red comment tags on some of the cells to assist in understanding the data that should be placed in the cells.</a:t>
          </a:r>
        </a:p>
        <a:p>
          <a:r>
            <a:rPr lang="en-CA" sz="1100"/>
            <a:t> </a:t>
          </a:r>
        </a:p>
        <a:p>
          <a:r>
            <a:rPr lang="en-CA" sz="1100" b="1">
              <a:solidFill>
                <a:sysClr val="windowText" lastClr="000000"/>
              </a:solidFill>
            </a:rPr>
            <a:t>BASELINE</a:t>
          </a:r>
        </a:p>
        <a:p>
          <a:r>
            <a:rPr lang="en-CA" sz="1100"/>
            <a:t>The user must place in the </a:t>
          </a:r>
          <a:r>
            <a:rPr lang="en-CA" sz="1100">
              <a:solidFill>
                <a:srgbClr val="0DD72F"/>
              </a:solidFill>
            </a:rPr>
            <a:t>green cell        </a:t>
          </a:r>
          <a:r>
            <a:rPr lang="en-CA" sz="1100"/>
            <a:t>next to "Your Baseline Tonnes" the volume of product entering the food system.  </a:t>
          </a:r>
        </a:p>
        <a:p>
          <a:r>
            <a:rPr lang="en-CA" sz="1100"/>
            <a:t> </a:t>
          </a:r>
        </a:p>
        <a:p>
          <a:r>
            <a:rPr lang="en-CA" sz="1100"/>
            <a:t>This model is designed so that losses occur along the chain and therefore effect the overall loss. If a company wishes to see the impact that can occur just within their organization and that encompasses one or more links in the chain, input the amount of food entering your company/organization and place the relevant % loss starting at your point in the chain.  You can use the benchmarked percentage to input further along the chain to see how improvements will affect overall FLW. Do not place benchmarked % for elements of the chain upstream from your company/organization; just leave as blank or 0 because the baseline is that starting point of the calculation.</a:t>
          </a:r>
        </a:p>
        <a:p>
          <a:r>
            <a:rPr lang="en-CA" sz="1100"/>
            <a:t> </a:t>
          </a:r>
        </a:p>
        <a:p>
          <a:r>
            <a:rPr lang="en-CA" sz="1100" b="1"/>
            <a:t>Tonnes Lost</a:t>
          </a:r>
        </a:p>
        <a:p>
          <a:r>
            <a:rPr lang="en-CA" sz="1100"/>
            <a:t>The tonnes lost row is calculated based on the percentage loss which is input above and gives the amount of tonnes falling out of the chain.</a:t>
          </a:r>
        </a:p>
        <a:p>
          <a:r>
            <a:rPr lang="en-CA" sz="1100"/>
            <a:t> </a:t>
          </a:r>
        </a:p>
        <a:p>
          <a:r>
            <a:rPr lang="en-CA" sz="1100" b="1"/>
            <a:t>Root Causes</a:t>
          </a:r>
        </a:p>
        <a:p>
          <a:r>
            <a:rPr lang="en-CA" sz="1100"/>
            <a:t>Please fill in the cells under root causes with text giving explanation as to why the loss has occurred. </a:t>
          </a:r>
        </a:p>
        <a:p>
          <a:r>
            <a:rPr lang="en-CA" sz="1100"/>
            <a:t> </a:t>
          </a:r>
        </a:p>
        <a:p>
          <a:r>
            <a:rPr lang="en-CA" sz="1100" b="1"/>
            <a:t>Destination</a:t>
          </a:r>
        </a:p>
        <a:p>
          <a:r>
            <a:rPr lang="en-CA" sz="1100"/>
            <a:t>Please indicate the percentage of loss that is sent to the destinations listed.</a:t>
          </a:r>
        </a:p>
      </xdr:txBody>
    </xdr:sp>
    <xdr:clientData/>
  </xdr:twoCellAnchor>
  <xdr:twoCellAnchor>
    <xdr:from>
      <xdr:col>11</xdr:col>
      <xdr:colOff>274320</xdr:colOff>
      <xdr:row>3</xdr:row>
      <xdr:rowOff>83820</xdr:rowOff>
    </xdr:from>
    <xdr:to>
      <xdr:col>12</xdr:col>
      <xdr:colOff>137160</xdr:colOff>
      <xdr:row>4</xdr:row>
      <xdr:rowOff>99060</xdr:rowOff>
    </xdr:to>
    <xdr:sp macro="" textlink="">
      <xdr:nvSpPr>
        <xdr:cNvPr id="3" name="TextBox 2">
          <a:extLst>
            <a:ext uri="{FF2B5EF4-FFF2-40B4-BE49-F238E27FC236}">
              <a16:creationId xmlns:a16="http://schemas.microsoft.com/office/drawing/2014/main" xmlns="" id="{D205C3ED-7B1E-4FD1-AF10-65B4C5DE9F43}"/>
            </a:ext>
          </a:extLst>
        </xdr:cNvPr>
        <xdr:cNvSpPr txBox="1"/>
      </xdr:nvSpPr>
      <xdr:spPr>
        <a:xfrm>
          <a:off x="6979920" y="632460"/>
          <a:ext cx="472440" cy="198120"/>
        </a:xfrm>
        <a:prstGeom prst="rect">
          <a:avLst/>
        </a:prstGeom>
        <a:solidFill>
          <a:schemeClr val="accent1">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CA" sz="1100" b="1"/>
            <a:t>blue</a:t>
          </a:r>
        </a:p>
      </xdr:txBody>
    </xdr:sp>
    <xdr:clientData/>
  </xdr:twoCellAnchor>
  <xdr:oneCellAnchor>
    <xdr:from>
      <xdr:col>12</xdr:col>
      <xdr:colOff>304800</xdr:colOff>
      <xdr:row>0</xdr:row>
      <xdr:rowOff>83820</xdr:rowOff>
    </xdr:from>
    <xdr:ext cx="2202180" cy="243840"/>
    <xdr:sp macro="" textlink="">
      <xdr:nvSpPr>
        <xdr:cNvPr id="4" name="TextBox 3">
          <a:hlinkClick xmlns:r="http://schemas.openxmlformats.org/officeDocument/2006/relationships" r:id="rId1"/>
          <a:extLst>
            <a:ext uri="{FF2B5EF4-FFF2-40B4-BE49-F238E27FC236}">
              <a16:creationId xmlns:a16="http://schemas.microsoft.com/office/drawing/2014/main" xmlns="" id="{8C1685AA-126A-453E-85B4-C05E5626CF08}"/>
            </a:ext>
          </a:extLst>
        </xdr:cNvPr>
        <xdr:cNvSpPr txBox="1"/>
      </xdr:nvSpPr>
      <xdr:spPr>
        <a:xfrm>
          <a:off x="7620000" y="83820"/>
          <a:ext cx="2202180" cy="243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CA" sz="1100" u="sng">
              <a:solidFill>
                <a:srgbClr val="00B0F0"/>
              </a:solidFill>
            </a:rPr>
            <a:t>The Avoidable Crisis of Food Waste</a:t>
          </a:r>
        </a:p>
      </xdr:txBody>
    </xdr:sp>
    <xdr:clientData/>
  </xdr:oneCellAnchor>
  <xdr:twoCellAnchor>
    <xdr:from>
      <xdr:col>3</xdr:col>
      <xdr:colOff>121920</xdr:colOff>
      <xdr:row>7</xdr:row>
      <xdr:rowOff>15240</xdr:rowOff>
    </xdr:from>
    <xdr:to>
      <xdr:col>4</xdr:col>
      <xdr:colOff>304800</xdr:colOff>
      <xdr:row>8</xdr:row>
      <xdr:rowOff>53340</xdr:rowOff>
    </xdr:to>
    <xdr:sp macro="" textlink="">
      <xdr:nvSpPr>
        <xdr:cNvPr id="5" name="TextBox 4">
          <a:extLst>
            <a:ext uri="{FF2B5EF4-FFF2-40B4-BE49-F238E27FC236}">
              <a16:creationId xmlns:a16="http://schemas.microsoft.com/office/drawing/2014/main" xmlns="" id="{09609AA5-10B8-4356-A85C-ED0EB37E1D4C}"/>
            </a:ext>
          </a:extLst>
        </xdr:cNvPr>
        <xdr:cNvSpPr txBox="1"/>
      </xdr:nvSpPr>
      <xdr:spPr>
        <a:xfrm>
          <a:off x="1950720" y="1295400"/>
          <a:ext cx="792480" cy="220980"/>
        </a:xfrm>
        <a:prstGeom prst="rect">
          <a:avLst/>
        </a:prstGeom>
        <a:solidFill>
          <a:srgbClr val="0DD72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CA" sz="1100" b="1"/>
            <a:t>green cell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Normal="100" workbookViewId="0">
      <selection activeCell="S11" sqref="S11"/>
    </sheetView>
  </sheetViews>
  <sheetFormatPr defaultRowHeight="15"/>
  <sheetData/>
  <sheetProtection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3"/>
  <sheetViews>
    <sheetView zoomScaleNormal="100" workbookViewId="0">
      <selection activeCell="B10" sqref="B10:B11"/>
    </sheetView>
  </sheetViews>
  <sheetFormatPr defaultColWidth="8.85546875" defaultRowHeight="15"/>
  <cols>
    <col min="1" max="1" width="8.85546875" style="4"/>
    <col min="2" max="2" width="17.5703125" style="4" customWidth="1"/>
    <col min="3" max="13" width="22.140625" style="4" customWidth="1"/>
    <col min="14" max="14" width="13.28515625" style="4" customWidth="1"/>
    <col min="15" max="18" width="8.85546875" style="4"/>
    <col min="19" max="19" width="12.42578125" style="4" customWidth="1"/>
    <col min="20" max="16384" width="8.85546875" style="4"/>
  </cols>
  <sheetData>
    <row r="1" spans="1:19" ht="14.45" customHeight="1" thickBot="1">
      <c r="A1" s="259" t="s">
        <v>95</v>
      </c>
      <c r="B1" s="260"/>
      <c r="C1" s="256" t="s">
        <v>58</v>
      </c>
      <c r="D1" s="257"/>
      <c r="E1" s="257"/>
      <c r="F1" s="258"/>
      <c r="G1" s="265" t="s">
        <v>8</v>
      </c>
      <c r="H1" s="266"/>
      <c r="I1" s="267"/>
      <c r="J1" s="265" t="s">
        <v>59</v>
      </c>
      <c r="K1" s="266"/>
      <c r="L1" s="267"/>
      <c r="M1" s="237" t="s">
        <v>0</v>
      </c>
      <c r="N1" s="239" t="s">
        <v>1</v>
      </c>
      <c r="O1" s="231" t="s">
        <v>60</v>
      </c>
      <c r="P1" s="232"/>
      <c r="Q1" s="231" t="s">
        <v>38</v>
      </c>
      <c r="R1" s="232"/>
      <c r="S1" s="3" t="s">
        <v>61</v>
      </c>
    </row>
    <row r="2" spans="1:19" s="7" customFormat="1" ht="28.15" customHeight="1" thickBot="1">
      <c r="A2" s="261"/>
      <c r="B2" s="262"/>
      <c r="C2" s="5" t="s">
        <v>13</v>
      </c>
      <c r="D2" s="256" t="s">
        <v>30</v>
      </c>
      <c r="E2" s="257"/>
      <c r="F2" s="258"/>
      <c r="G2" s="268"/>
      <c r="H2" s="269"/>
      <c r="I2" s="270"/>
      <c r="J2" s="268"/>
      <c r="K2" s="269"/>
      <c r="L2" s="270"/>
      <c r="M2" s="238"/>
      <c r="N2" s="240"/>
      <c r="O2" s="233"/>
      <c r="P2" s="234"/>
      <c r="Q2" s="233"/>
      <c r="R2" s="234"/>
      <c r="S2" s="6"/>
    </row>
    <row r="3" spans="1:19" s="19" customFormat="1" ht="26.25" thickBot="1">
      <c r="A3" s="8" t="s">
        <v>62</v>
      </c>
      <c r="B3" s="9" t="s">
        <v>63</v>
      </c>
      <c r="C3" s="10" t="s">
        <v>64</v>
      </c>
      <c r="D3" s="88" t="s">
        <v>65</v>
      </c>
      <c r="E3" s="89" t="s">
        <v>10</v>
      </c>
      <c r="F3" s="90" t="s">
        <v>72</v>
      </c>
      <c r="G3" s="11" t="s">
        <v>9</v>
      </c>
      <c r="H3" s="12" t="s">
        <v>10</v>
      </c>
      <c r="I3" s="13" t="s">
        <v>74</v>
      </c>
      <c r="J3" s="14" t="s">
        <v>65</v>
      </c>
      <c r="K3" s="15" t="s">
        <v>75</v>
      </c>
      <c r="L3" s="13" t="s">
        <v>76</v>
      </c>
      <c r="M3" s="16" t="s">
        <v>66</v>
      </c>
      <c r="N3" s="16" t="s">
        <v>67</v>
      </c>
      <c r="O3" s="17" t="s">
        <v>47</v>
      </c>
      <c r="P3" s="16" t="s">
        <v>68</v>
      </c>
      <c r="Q3" s="17" t="s">
        <v>47</v>
      </c>
      <c r="R3" s="16" t="s">
        <v>68</v>
      </c>
      <c r="S3" s="18"/>
    </row>
    <row r="4" spans="1:19" ht="28.15" customHeight="1" thickBot="1">
      <c r="A4" s="257" t="s">
        <v>69</v>
      </c>
      <c r="B4" s="258"/>
      <c r="C4" s="20">
        <v>0.05</v>
      </c>
      <c r="D4" s="91">
        <v>0.05</v>
      </c>
      <c r="E4" s="252">
        <v>0.22</v>
      </c>
      <c r="F4" s="253"/>
      <c r="G4" s="21">
        <v>0.08</v>
      </c>
      <c r="H4" s="254">
        <v>0.09</v>
      </c>
      <c r="I4" s="255"/>
      <c r="J4" s="22">
        <v>0.05</v>
      </c>
      <c r="K4" s="263">
        <v>0</v>
      </c>
      <c r="L4" s="264"/>
      <c r="M4" s="23">
        <v>0.03</v>
      </c>
      <c r="N4" s="76">
        <v>5.8000000000000003E-2</v>
      </c>
      <c r="O4" s="24">
        <v>0.19</v>
      </c>
      <c r="P4" s="23">
        <v>0.19</v>
      </c>
      <c r="Q4" s="24">
        <v>0.11</v>
      </c>
      <c r="R4" s="23">
        <v>0.11</v>
      </c>
      <c r="S4" s="25">
        <f>S5/B5</f>
        <v>0.64892005754478788</v>
      </c>
    </row>
    <row r="5" spans="1:19" s="33" customFormat="1" ht="39" thickBot="1">
      <c r="A5" s="8" t="s">
        <v>70</v>
      </c>
      <c r="B5" s="92">
        <v>13.3</v>
      </c>
      <c r="C5" s="27">
        <v>0.66</v>
      </c>
      <c r="D5" s="29">
        <v>0.66291832861375066</v>
      </c>
      <c r="E5" s="241">
        <v>2.7709986136054749</v>
      </c>
      <c r="F5" s="242"/>
      <c r="G5" s="28">
        <v>0.73683372225418275</v>
      </c>
      <c r="H5" s="241">
        <v>0.81788543170214301</v>
      </c>
      <c r="I5" s="242"/>
      <c r="J5" s="29">
        <v>0.41348652380497286</v>
      </c>
      <c r="K5" s="241">
        <v>0</v>
      </c>
      <c r="L5" s="242"/>
      <c r="M5" s="30">
        <v>0.22570163856883452</v>
      </c>
      <c r="N5" s="30">
        <v>0.275122774027457</v>
      </c>
      <c r="O5" s="31">
        <v>0.84899093267990011</v>
      </c>
      <c r="P5" s="30">
        <v>0.68768265547071905</v>
      </c>
      <c r="Q5" s="31">
        <v>0.28096092307843723</v>
      </c>
      <c r="R5" s="30">
        <v>0.25005522153980908</v>
      </c>
      <c r="S5" s="32">
        <f>SUM(C5:R5)</f>
        <v>8.6306367653456793</v>
      </c>
    </row>
    <row r="6" spans="1:19" s="98" customFormat="1" ht="15.75" thickBot="1">
      <c r="A6" s="93"/>
      <c r="B6" s="94"/>
      <c r="C6" s="95"/>
      <c r="D6" s="96"/>
      <c r="E6" s="96"/>
      <c r="F6" s="96"/>
      <c r="G6" s="96"/>
      <c r="H6" s="96"/>
      <c r="I6" s="96"/>
      <c r="J6" s="96"/>
      <c r="K6" s="96"/>
      <c r="L6" s="96"/>
      <c r="M6" s="96"/>
      <c r="N6" s="96"/>
      <c r="O6" s="96"/>
      <c r="P6" s="96"/>
      <c r="Q6" s="96"/>
      <c r="R6" s="96"/>
      <c r="S6" s="97"/>
    </row>
    <row r="7" spans="1:19">
      <c r="A7" s="246" t="s">
        <v>87</v>
      </c>
      <c r="B7" s="247"/>
      <c r="C7" s="34" t="s">
        <v>85</v>
      </c>
    </row>
    <row r="8" spans="1:19">
      <c r="A8" s="248" t="s">
        <v>86</v>
      </c>
      <c r="B8" s="249"/>
      <c r="C8" s="35">
        <f>S4</f>
        <v>0.64892005754478788</v>
      </c>
      <c r="D8" s="99"/>
      <c r="E8" s="100"/>
    </row>
    <row r="9" spans="1:19" s="36" customFormat="1" ht="15.75" thickBot="1">
      <c r="A9" s="250" t="s">
        <v>71</v>
      </c>
      <c r="B9" s="251"/>
      <c r="C9" s="37" t="e">
        <f>S13</f>
        <v>#DIV/0!</v>
      </c>
      <c r="D9" s="101"/>
      <c r="E9" s="102"/>
    </row>
    <row r="10" spans="1:19" ht="15.75" thickBot="1">
      <c r="A10" s="213" t="s">
        <v>78</v>
      </c>
      <c r="B10" s="215"/>
    </row>
    <row r="11" spans="1:19" s="7" customFormat="1" ht="28.15" customHeight="1" thickBot="1">
      <c r="A11" s="214"/>
      <c r="B11" s="216"/>
      <c r="C11" s="38" t="s">
        <v>13</v>
      </c>
      <c r="D11" s="219" t="s">
        <v>30</v>
      </c>
      <c r="E11" s="219"/>
      <c r="F11" s="220"/>
      <c r="G11" s="245" t="s">
        <v>8</v>
      </c>
      <c r="H11" s="245"/>
      <c r="I11" s="245"/>
      <c r="J11" s="245" t="s">
        <v>59</v>
      </c>
      <c r="K11" s="245"/>
      <c r="L11" s="245"/>
      <c r="M11" s="39" t="s">
        <v>0</v>
      </c>
      <c r="N11" s="40" t="s">
        <v>1</v>
      </c>
      <c r="O11" s="235" t="s">
        <v>60</v>
      </c>
      <c r="P11" s="236"/>
      <c r="Q11" s="229" t="s">
        <v>2</v>
      </c>
      <c r="R11" s="230"/>
      <c r="S11" s="227" t="s">
        <v>81</v>
      </c>
    </row>
    <row r="12" spans="1:19" s="19" customFormat="1" ht="30.75" thickBot="1">
      <c r="B12" s="145" t="s">
        <v>19</v>
      </c>
      <c r="C12" s="42" t="s">
        <v>3</v>
      </c>
      <c r="D12" s="43" t="s">
        <v>4</v>
      </c>
      <c r="E12" s="44" t="s">
        <v>5</v>
      </c>
      <c r="F12" s="45" t="s">
        <v>6</v>
      </c>
      <c r="G12" s="46" t="s">
        <v>9</v>
      </c>
      <c r="H12" s="47" t="s">
        <v>10</v>
      </c>
      <c r="I12" s="48" t="s">
        <v>11</v>
      </c>
      <c r="J12" s="46" t="s">
        <v>9</v>
      </c>
      <c r="K12" s="47" t="s">
        <v>10</v>
      </c>
      <c r="L12" s="48" t="s">
        <v>11</v>
      </c>
      <c r="M12" s="49" t="s">
        <v>12</v>
      </c>
      <c r="N12" s="50" t="s">
        <v>7</v>
      </c>
      <c r="O12" s="51" t="s">
        <v>47</v>
      </c>
      <c r="P12" s="51" t="s">
        <v>68</v>
      </c>
      <c r="Q12" s="111" t="s">
        <v>93</v>
      </c>
      <c r="R12" s="112" t="s">
        <v>68</v>
      </c>
      <c r="S12" s="228"/>
    </row>
    <row r="13" spans="1:19" ht="75.75" thickBot="1">
      <c r="B13" s="120" t="s">
        <v>29</v>
      </c>
      <c r="C13" s="178"/>
      <c r="D13" s="179"/>
      <c r="E13" s="180"/>
      <c r="F13" s="181"/>
      <c r="G13" s="179"/>
      <c r="H13" s="180"/>
      <c r="I13" s="181"/>
      <c r="J13" s="179"/>
      <c r="K13" s="180"/>
      <c r="L13" s="181"/>
      <c r="M13" s="178"/>
      <c r="N13" s="178"/>
      <c r="O13" s="182"/>
      <c r="P13" s="182"/>
      <c r="Q13" s="178"/>
      <c r="R13" s="183"/>
      <c r="S13" s="103" t="e">
        <f>S34</f>
        <v>#DIV/0!</v>
      </c>
    </row>
    <row r="14" spans="1:19" s="104" customFormat="1" ht="15.75" thickBot="1">
      <c r="B14" s="105" t="s">
        <v>79</v>
      </c>
      <c r="C14" s="106">
        <f>C35</f>
        <v>0</v>
      </c>
      <c r="D14" s="106">
        <f t="shared" ref="D14:R14" si="0">D35</f>
        <v>0</v>
      </c>
      <c r="E14" s="106">
        <f t="shared" si="0"/>
        <v>0</v>
      </c>
      <c r="F14" s="106">
        <f t="shared" si="0"/>
        <v>0</v>
      </c>
      <c r="G14" s="106">
        <f t="shared" si="0"/>
        <v>0</v>
      </c>
      <c r="H14" s="106">
        <f t="shared" si="0"/>
        <v>0</v>
      </c>
      <c r="I14" s="106">
        <f t="shared" si="0"/>
        <v>0</v>
      </c>
      <c r="J14" s="106">
        <f t="shared" si="0"/>
        <v>0</v>
      </c>
      <c r="K14" s="106">
        <f t="shared" si="0"/>
        <v>0</v>
      </c>
      <c r="L14" s="106">
        <f t="shared" si="0"/>
        <v>0</v>
      </c>
      <c r="M14" s="106">
        <f t="shared" si="0"/>
        <v>0</v>
      </c>
      <c r="N14" s="106">
        <f t="shared" si="0"/>
        <v>0</v>
      </c>
      <c r="O14" s="106">
        <f t="shared" si="0"/>
        <v>0</v>
      </c>
      <c r="P14" s="106">
        <f t="shared" si="0"/>
        <v>0</v>
      </c>
      <c r="Q14" s="106">
        <f t="shared" si="0"/>
        <v>0</v>
      </c>
      <c r="R14" s="106">
        <f t="shared" si="0"/>
        <v>0</v>
      </c>
      <c r="S14" s="106">
        <f>S35</f>
        <v>0</v>
      </c>
    </row>
    <row r="15" spans="1:19" s="107" customFormat="1" ht="60">
      <c r="B15" s="135" t="s">
        <v>14</v>
      </c>
      <c r="C15" s="121" t="s">
        <v>18</v>
      </c>
      <c r="D15" s="117" t="s">
        <v>18</v>
      </c>
      <c r="E15" s="118" t="s">
        <v>18</v>
      </c>
      <c r="F15" s="119" t="s">
        <v>18</v>
      </c>
      <c r="G15" s="117" t="s">
        <v>18</v>
      </c>
      <c r="H15" s="118" t="s">
        <v>18</v>
      </c>
      <c r="I15" s="119" t="s">
        <v>18</v>
      </c>
      <c r="J15" s="117" t="s">
        <v>18</v>
      </c>
      <c r="K15" s="118" t="s">
        <v>18</v>
      </c>
      <c r="L15" s="119" t="s">
        <v>18</v>
      </c>
      <c r="M15" s="116" t="s">
        <v>18</v>
      </c>
      <c r="N15" s="116" t="s">
        <v>18</v>
      </c>
      <c r="O15" s="243" t="s">
        <v>18</v>
      </c>
      <c r="P15" s="244"/>
      <c r="Q15" s="225" t="s">
        <v>18</v>
      </c>
      <c r="R15" s="226"/>
      <c r="S15" s="116"/>
    </row>
    <row r="16" spans="1:19">
      <c r="B16" s="123" t="s">
        <v>15</v>
      </c>
      <c r="C16" s="168"/>
      <c r="D16" s="169"/>
      <c r="E16" s="170"/>
      <c r="F16" s="171"/>
      <c r="G16" s="169"/>
      <c r="H16" s="170"/>
      <c r="I16" s="171"/>
      <c r="J16" s="169"/>
      <c r="K16" s="170"/>
      <c r="L16" s="171"/>
      <c r="M16" s="172"/>
      <c r="N16" s="172"/>
      <c r="O16" s="172"/>
      <c r="P16" s="172"/>
      <c r="Q16" s="172"/>
      <c r="R16" s="172"/>
      <c r="S16" s="56"/>
    </row>
    <row r="17" spans="2:19">
      <c r="B17" s="123" t="s">
        <v>16</v>
      </c>
      <c r="C17" s="168"/>
      <c r="D17" s="169"/>
      <c r="E17" s="170"/>
      <c r="F17" s="171"/>
      <c r="G17" s="169"/>
      <c r="H17" s="170"/>
      <c r="I17" s="171"/>
      <c r="J17" s="169"/>
      <c r="K17" s="170"/>
      <c r="L17" s="171"/>
      <c r="M17" s="172"/>
      <c r="N17" s="172"/>
      <c r="O17" s="172"/>
      <c r="P17" s="172"/>
      <c r="Q17" s="172"/>
      <c r="R17" s="172"/>
      <c r="S17" s="56"/>
    </row>
    <row r="18" spans="2:19" ht="15.75" thickBot="1">
      <c r="B18" s="124" t="s">
        <v>17</v>
      </c>
      <c r="C18" s="173"/>
      <c r="D18" s="174"/>
      <c r="E18" s="175"/>
      <c r="F18" s="176"/>
      <c r="G18" s="174"/>
      <c r="H18" s="175"/>
      <c r="I18" s="176"/>
      <c r="J18" s="174"/>
      <c r="K18" s="175"/>
      <c r="L18" s="176"/>
      <c r="M18" s="177"/>
      <c r="N18" s="177"/>
      <c r="O18" s="177"/>
      <c r="P18" s="177"/>
      <c r="Q18" s="177"/>
      <c r="R18" s="177"/>
      <c r="S18" s="57"/>
    </row>
    <row r="19" spans="2:19" ht="8.4499999999999993" customHeight="1" thickBot="1">
      <c r="B19" s="217" t="s">
        <v>20</v>
      </c>
      <c r="C19" s="221" t="s">
        <v>96</v>
      </c>
      <c r="D19" s="206" t="s">
        <v>96</v>
      </c>
      <c r="E19" s="206" t="s">
        <v>96</v>
      </c>
      <c r="F19" s="206" t="s">
        <v>96</v>
      </c>
      <c r="G19" s="206" t="s">
        <v>96</v>
      </c>
      <c r="H19" s="206" t="s">
        <v>96</v>
      </c>
      <c r="I19" s="206" t="s">
        <v>96</v>
      </c>
      <c r="J19" s="206" t="s">
        <v>96</v>
      </c>
      <c r="K19" s="206" t="s">
        <v>96</v>
      </c>
      <c r="L19" s="206" t="s">
        <v>96</v>
      </c>
      <c r="M19" s="206" t="s">
        <v>96</v>
      </c>
      <c r="N19" s="206" t="s">
        <v>96</v>
      </c>
      <c r="O19" s="206" t="s">
        <v>96</v>
      </c>
      <c r="P19" s="207"/>
      <c r="Q19" s="206" t="s">
        <v>96</v>
      </c>
      <c r="R19" s="207"/>
      <c r="S19" s="113"/>
    </row>
    <row r="20" spans="2:19" ht="36" customHeight="1" thickBot="1">
      <c r="B20" s="218"/>
      <c r="C20" s="222"/>
      <c r="D20" s="208"/>
      <c r="E20" s="208"/>
      <c r="F20" s="208"/>
      <c r="G20" s="208"/>
      <c r="H20" s="208"/>
      <c r="I20" s="208"/>
      <c r="J20" s="208"/>
      <c r="K20" s="208"/>
      <c r="L20" s="208"/>
      <c r="M20" s="208"/>
      <c r="N20" s="208"/>
      <c r="O20" s="208"/>
      <c r="P20" s="209"/>
      <c r="Q20" s="208"/>
      <c r="R20" s="209"/>
      <c r="S20" s="114"/>
    </row>
    <row r="21" spans="2:19">
      <c r="B21" s="125" t="s">
        <v>28</v>
      </c>
      <c r="C21" s="184"/>
      <c r="D21" s="185"/>
      <c r="E21" s="186"/>
      <c r="F21" s="187"/>
      <c r="G21" s="185"/>
      <c r="H21" s="186"/>
      <c r="I21" s="187"/>
      <c r="J21" s="185"/>
      <c r="K21" s="186"/>
      <c r="L21" s="187"/>
      <c r="M21" s="188"/>
      <c r="N21" s="189"/>
      <c r="O21" s="189"/>
      <c r="P21" s="189"/>
      <c r="Q21" s="189"/>
      <c r="R21" s="189"/>
      <c r="S21" s="109"/>
    </row>
    <row r="22" spans="2:19">
      <c r="B22" s="126" t="s">
        <v>21</v>
      </c>
      <c r="C22" s="184"/>
      <c r="D22" s="185"/>
      <c r="E22" s="186"/>
      <c r="F22" s="187"/>
      <c r="G22" s="185"/>
      <c r="H22" s="186"/>
      <c r="I22" s="187"/>
      <c r="J22" s="185"/>
      <c r="K22" s="186"/>
      <c r="L22" s="187"/>
      <c r="M22" s="188"/>
      <c r="N22" s="189"/>
      <c r="O22" s="189"/>
      <c r="P22" s="189"/>
      <c r="Q22" s="189"/>
      <c r="R22" s="189"/>
      <c r="S22" s="109"/>
    </row>
    <row r="23" spans="2:19" ht="30">
      <c r="B23" s="126" t="s">
        <v>22</v>
      </c>
      <c r="C23" s="184"/>
      <c r="D23" s="185"/>
      <c r="E23" s="186"/>
      <c r="F23" s="187"/>
      <c r="G23" s="185"/>
      <c r="H23" s="186"/>
      <c r="I23" s="187"/>
      <c r="J23" s="185"/>
      <c r="K23" s="186"/>
      <c r="L23" s="187"/>
      <c r="M23" s="188"/>
      <c r="N23" s="189"/>
      <c r="O23" s="189"/>
      <c r="P23" s="189"/>
      <c r="Q23" s="189"/>
      <c r="R23" s="189"/>
      <c r="S23" s="109"/>
    </row>
    <row r="24" spans="2:19" ht="30">
      <c r="B24" s="127" t="s">
        <v>23</v>
      </c>
      <c r="C24" s="184"/>
      <c r="D24" s="185"/>
      <c r="E24" s="186"/>
      <c r="F24" s="187"/>
      <c r="G24" s="185"/>
      <c r="H24" s="186"/>
      <c r="I24" s="187"/>
      <c r="J24" s="185"/>
      <c r="K24" s="186"/>
      <c r="L24" s="187"/>
      <c r="M24" s="188"/>
      <c r="N24" s="189"/>
      <c r="O24" s="189"/>
      <c r="P24" s="189"/>
      <c r="Q24" s="189"/>
      <c r="R24" s="189"/>
      <c r="S24" s="109"/>
    </row>
    <row r="25" spans="2:19" ht="30">
      <c r="B25" s="126" t="s">
        <v>24</v>
      </c>
      <c r="C25" s="184"/>
      <c r="D25" s="185"/>
      <c r="E25" s="186"/>
      <c r="F25" s="187"/>
      <c r="G25" s="185"/>
      <c r="H25" s="186"/>
      <c r="I25" s="187"/>
      <c r="J25" s="185"/>
      <c r="K25" s="186"/>
      <c r="L25" s="187"/>
      <c r="M25" s="188"/>
      <c r="N25" s="189"/>
      <c r="O25" s="189"/>
      <c r="P25" s="189"/>
      <c r="Q25" s="189"/>
      <c r="R25" s="189"/>
      <c r="S25" s="109"/>
    </row>
    <row r="26" spans="2:19">
      <c r="B26" s="126" t="s">
        <v>25</v>
      </c>
      <c r="C26" s="184"/>
      <c r="D26" s="185"/>
      <c r="E26" s="186"/>
      <c r="F26" s="187"/>
      <c r="G26" s="185"/>
      <c r="H26" s="186"/>
      <c r="I26" s="187"/>
      <c r="J26" s="185"/>
      <c r="K26" s="186"/>
      <c r="L26" s="187"/>
      <c r="M26" s="188"/>
      <c r="N26" s="189"/>
      <c r="O26" s="189"/>
      <c r="P26" s="189"/>
      <c r="Q26" s="189"/>
      <c r="R26" s="189"/>
      <c r="S26" s="109"/>
    </row>
    <row r="27" spans="2:19">
      <c r="B27" s="126" t="s">
        <v>26</v>
      </c>
      <c r="C27" s="184"/>
      <c r="D27" s="185"/>
      <c r="E27" s="186"/>
      <c r="F27" s="187"/>
      <c r="G27" s="185"/>
      <c r="H27" s="186"/>
      <c r="I27" s="187"/>
      <c r="J27" s="185"/>
      <c r="K27" s="186"/>
      <c r="L27" s="187"/>
      <c r="M27" s="188"/>
      <c r="N27" s="189"/>
      <c r="O27" s="189"/>
      <c r="P27" s="189"/>
      <c r="Q27" s="189"/>
      <c r="R27" s="189"/>
      <c r="S27" s="109"/>
    </row>
    <row r="28" spans="2:19" ht="15.75" thickBot="1">
      <c r="B28" s="128" t="s">
        <v>27</v>
      </c>
      <c r="C28" s="190"/>
      <c r="D28" s="191"/>
      <c r="E28" s="192"/>
      <c r="F28" s="193"/>
      <c r="G28" s="191"/>
      <c r="H28" s="192"/>
      <c r="I28" s="193"/>
      <c r="J28" s="191"/>
      <c r="K28" s="192"/>
      <c r="L28" s="193"/>
      <c r="M28" s="194"/>
      <c r="N28" s="195"/>
      <c r="O28" s="195"/>
      <c r="P28" s="195"/>
      <c r="Q28" s="195"/>
      <c r="R28" s="195"/>
      <c r="S28" s="110"/>
    </row>
    <row r="32" spans="2:19" s="81" customFormat="1" ht="45" hidden="1" customHeight="1">
      <c r="B32" s="80"/>
      <c r="C32" s="223" t="s">
        <v>35</v>
      </c>
      <c r="D32" s="223"/>
      <c r="E32" s="223"/>
      <c r="F32" s="223"/>
      <c r="G32" s="223" t="s">
        <v>8</v>
      </c>
      <c r="H32" s="223"/>
      <c r="I32" s="223"/>
      <c r="J32" s="223" t="s">
        <v>36</v>
      </c>
      <c r="K32" s="223"/>
      <c r="L32" s="223"/>
      <c r="N32" s="108"/>
      <c r="O32" s="224" t="s">
        <v>37</v>
      </c>
      <c r="P32" s="224"/>
      <c r="Q32" s="223" t="s">
        <v>38</v>
      </c>
      <c r="R32" s="223"/>
      <c r="S32" s="82"/>
    </row>
    <row r="33" spans="1:23" s="58" customFormat="1" ht="47.25" hidden="1">
      <c r="A33" s="58" t="s">
        <v>39</v>
      </c>
      <c r="B33" s="59" t="s">
        <v>40</v>
      </c>
      <c r="C33" s="60" t="s">
        <v>41</v>
      </c>
      <c r="D33" s="60" t="s">
        <v>9</v>
      </c>
      <c r="E33" s="60" t="s">
        <v>10</v>
      </c>
      <c r="F33" s="60" t="s">
        <v>42</v>
      </c>
      <c r="G33" s="60" t="s">
        <v>4</v>
      </c>
      <c r="H33" s="61" t="s">
        <v>10</v>
      </c>
      <c r="I33" s="61" t="s">
        <v>77</v>
      </c>
      <c r="J33" s="60" t="s">
        <v>43</v>
      </c>
      <c r="K33" s="61" t="s">
        <v>10</v>
      </c>
      <c r="L33" s="61" t="s">
        <v>44</v>
      </c>
      <c r="M33" s="61" t="s">
        <v>45</v>
      </c>
      <c r="N33" s="61" t="s">
        <v>46</v>
      </c>
      <c r="O33" s="62" t="s">
        <v>47</v>
      </c>
      <c r="P33" s="61" t="s">
        <v>48</v>
      </c>
      <c r="Q33" s="62" t="s">
        <v>49</v>
      </c>
      <c r="R33" s="61" t="s">
        <v>50</v>
      </c>
      <c r="S33" s="83" t="s">
        <v>80</v>
      </c>
      <c r="T33" s="63"/>
      <c r="U33" s="75"/>
      <c r="V33" s="75"/>
      <c r="W33" s="75"/>
    </row>
    <row r="34" spans="1:23" s="58" customFormat="1" ht="15.75" hidden="1">
      <c r="A34" s="58" t="s">
        <v>51</v>
      </c>
      <c r="B34" s="84">
        <f>B10</f>
        <v>0</v>
      </c>
      <c r="C34" s="65">
        <f>C13</f>
        <v>0</v>
      </c>
      <c r="D34" s="65">
        <f t="shared" ref="D34:R34" si="1">D13</f>
        <v>0</v>
      </c>
      <c r="E34" s="65">
        <f t="shared" si="1"/>
        <v>0</v>
      </c>
      <c r="F34" s="65">
        <f t="shared" si="1"/>
        <v>0</v>
      </c>
      <c r="G34" s="65">
        <f t="shared" si="1"/>
        <v>0</v>
      </c>
      <c r="H34" s="65">
        <f t="shared" si="1"/>
        <v>0</v>
      </c>
      <c r="I34" s="65">
        <f t="shared" si="1"/>
        <v>0</v>
      </c>
      <c r="J34" s="65">
        <f t="shared" si="1"/>
        <v>0</v>
      </c>
      <c r="K34" s="65">
        <f t="shared" si="1"/>
        <v>0</v>
      </c>
      <c r="L34" s="65">
        <f t="shared" si="1"/>
        <v>0</v>
      </c>
      <c r="M34" s="65">
        <f t="shared" si="1"/>
        <v>0</v>
      </c>
      <c r="N34" s="65">
        <f t="shared" si="1"/>
        <v>0</v>
      </c>
      <c r="O34" s="65">
        <f t="shared" si="1"/>
        <v>0</v>
      </c>
      <c r="P34" s="65">
        <f t="shared" si="1"/>
        <v>0</v>
      </c>
      <c r="Q34" s="65">
        <f t="shared" si="1"/>
        <v>0</v>
      </c>
      <c r="R34" s="65">
        <f t="shared" si="1"/>
        <v>0</v>
      </c>
      <c r="S34" s="86" t="e">
        <f>S35/B34</f>
        <v>#DIV/0!</v>
      </c>
      <c r="T34" s="75"/>
      <c r="U34" s="75"/>
      <c r="V34" s="75"/>
      <c r="W34" s="75"/>
    </row>
    <row r="35" spans="1:23" s="58" customFormat="1" ht="15.75" hidden="1">
      <c r="C35" s="67">
        <f>B34*C34</f>
        <v>0</v>
      </c>
      <c r="D35" s="67">
        <f>D34*C37</f>
        <v>0</v>
      </c>
      <c r="E35" s="67">
        <f>E34*D37</f>
        <v>0</v>
      </c>
      <c r="F35" s="67">
        <f>F34*E37</f>
        <v>0</v>
      </c>
      <c r="G35" s="67">
        <f>F37*G34</f>
        <v>0</v>
      </c>
      <c r="H35" s="67">
        <f>H34*G37</f>
        <v>0</v>
      </c>
      <c r="I35" s="68">
        <f>H37*I34</f>
        <v>0</v>
      </c>
      <c r="J35" s="67">
        <f>I37*J34</f>
        <v>0</v>
      </c>
      <c r="K35" s="67">
        <f>K34*J37</f>
        <v>0</v>
      </c>
      <c r="L35" s="67">
        <f>K37*L34</f>
        <v>0</v>
      </c>
      <c r="M35" s="67">
        <f>L37*M34</f>
        <v>0</v>
      </c>
      <c r="N35" s="67">
        <f>M38*N34</f>
        <v>0</v>
      </c>
      <c r="O35" s="67">
        <f>N38*O34</f>
        <v>0</v>
      </c>
      <c r="P35" s="67">
        <f>O38*P34</f>
        <v>0</v>
      </c>
      <c r="Q35" s="67">
        <f>M39*Q34</f>
        <v>0</v>
      </c>
      <c r="R35" s="67">
        <f>Q39*R34</f>
        <v>0</v>
      </c>
      <c r="S35" s="67">
        <f>SUM(C35:R35)</f>
        <v>0</v>
      </c>
    </row>
    <row r="36" spans="1:23" s="58" customFormat="1" ht="15.75" hidden="1">
      <c r="I36" s="69"/>
    </row>
    <row r="37" spans="1:23" s="58" customFormat="1" ht="15.75" hidden="1">
      <c r="B37" s="58" t="s">
        <v>52</v>
      </c>
      <c r="C37" s="87">
        <f>B34-C35</f>
        <v>0</v>
      </c>
      <c r="D37" s="87">
        <f t="shared" ref="D37:M37" si="2">C37-D35</f>
        <v>0</v>
      </c>
      <c r="E37" s="87">
        <f t="shared" si="2"/>
        <v>0</v>
      </c>
      <c r="F37" s="67">
        <f t="shared" si="2"/>
        <v>0</v>
      </c>
      <c r="G37" s="67">
        <f t="shared" si="2"/>
        <v>0</v>
      </c>
      <c r="H37" s="67">
        <f t="shared" si="2"/>
        <v>0</v>
      </c>
      <c r="I37" s="68">
        <f t="shared" si="2"/>
        <v>0</v>
      </c>
      <c r="J37" s="67">
        <f t="shared" si="2"/>
        <v>0</v>
      </c>
      <c r="K37" s="67">
        <f t="shared" si="2"/>
        <v>0</v>
      </c>
      <c r="L37" s="67">
        <f t="shared" si="2"/>
        <v>0</v>
      </c>
      <c r="M37" s="67">
        <f t="shared" si="2"/>
        <v>0</v>
      </c>
    </row>
    <row r="38" spans="1:23" s="58" customFormat="1" ht="15.75" hidden="1">
      <c r="I38" s="69"/>
      <c r="L38" s="58" t="s">
        <v>53</v>
      </c>
      <c r="M38" s="67">
        <f>0.65*M37</f>
        <v>0</v>
      </c>
      <c r="N38" s="67">
        <f>M38-N35</f>
        <v>0</v>
      </c>
      <c r="O38" s="67">
        <f>N38-O35</f>
        <v>0</v>
      </c>
      <c r="P38" s="67">
        <f>O38-P35</f>
        <v>0</v>
      </c>
    </row>
    <row r="39" spans="1:23" s="58" customFormat="1" ht="15.75" hidden="1">
      <c r="B39" s="70"/>
      <c r="I39" s="69"/>
      <c r="L39" s="58" t="s">
        <v>54</v>
      </c>
      <c r="M39" s="67">
        <f>M37*0.35</f>
        <v>0</v>
      </c>
      <c r="Q39" s="67">
        <f>M39-Q35</f>
        <v>0</v>
      </c>
      <c r="R39" s="67">
        <f>Q39-R35</f>
        <v>0</v>
      </c>
    </row>
    <row r="40" spans="1:23" s="58" customFormat="1" ht="15.75" hidden="1">
      <c r="I40" s="69"/>
    </row>
    <row r="41" spans="1:23" s="58" customFormat="1" ht="15.75">
      <c r="A41" s="210" t="s">
        <v>55</v>
      </c>
      <c r="B41" s="210"/>
      <c r="C41" s="1">
        <f>C35+F35+G35+J35</f>
        <v>0</v>
      </c>
      <c r="D41" s="67"/>
      <c r="E41" s="67"/>
      <c r="I41" s="69"/>
    </row>
    <row r="42" spans="1:23" s="58" customFormat="1" ht="15.75">
      <c r="A42" s="211" t="s">
        <v>56</v>
      </c>
      <c r="B42" s="211"/>
      <c r="C42" s="1">
        <f>H35+I35+K35+L35+M35+N35+P35+R35+(0.05*B34)</f>
        <v>0</v>
      </c>
      <c r="D42" s="67"/>
      <c r="E42" s="67"/>
      <c r="I42" s="69"/>
    </row>
    <row r="43" spans="1:23" s="58" customFormat="1" ht="15.75">
      <c r="A43" s="212" t="s">
        <v>57</v>
      </c>
      <c r="B43" s="212"/>
      <c r="C43" s="1">
        <f>O35+Q35</f>
        <v>0</v>
      </c>
      <c r="D43" s="67"/>
      <c r="E43" s="67"/>
      <c r="I43" s="69"/>
    </row>
  </sheetData>
  <sheetProtection selectLockedCells="1"/>
  <mergeCells count="52">
    <mergeCell ref="H4:I4"/>
    <mergeCell ref="H5:I5"/>
    <mergeCell ref="D2:F2"/>
    <mergeCell ref="C1:F1"/>
    <mergeCell ref="A1:B2"/>
    <mergeCell ref="A4:B4"/>
    <mergeCell ref="G1:I2"/>
    <mergeCell ref="A7:B7"/>
    <mergeCell ref="A8:B8"/>
    <mergeCell ref="A9:B9"/>
    <mergeCell ref="E4:F4"/>
    <mergeCell ref="E5:F5"/>
    <mergeCell ref="M1:M2"/>
    <mergeCell ref="N1:N2"/>
    <mergeCell ref="K5:L5"/>
    <mergeCell ref="O1:P2"/>
    <mergeCell ref="O15:P15"/>
    <mergeCell ref="J11:L11"/>
    <mergeCell ref="K4:L4"/>
    <mergeCell ref="J1:L2"/>
    <mergeCell ref="Q15:R15"/>
    <mergeCell ref="S11:S12"/>
    <mergeCell ref="Q11:R11"/>
    <mergeCell ref="Q1:R2"/>
    <mergeCell ref="O11:P11"/>
    <mergeCell ref="C32:F32"/>
    <mergeCell ref="J32:L32"/>
    <mergeCell ref="O32:P32"/>
    <mergeCell ref="Q32:R32"/>
    <mergeCell ref="G32:I32"/>
    <mergeCell ref="C19:C20"/>
    <mergeCell ref="D19:D20"/>
    <mergeCell ref="E19:E20"/>
    <mergeCell ref="F19:F20"/>
    <mergeCell ref="G19:G20"/>
    <mergeCell ref="H19:H20"/>
    <mergeCell ref="I19:I20"/>
    <mergeCell ref="J19:J20"/>
    <mergeCell ref="K19:K20"/>
    <mergeCell ref="D11:F11"/>
    <mergeCell ref="G11:I11"/>
    <mergeCell ref="A41:B41"/>
    <mergeCell ref="A42:B42"/>
    <mergeCell ref="A43:B43"/>
    <mergeCell ref="A10:A11"/>
    <mergeCell ref="B10:B11"/>
    <mergeCell ref="B19:B20"/>
    <mergeCell ref="O19:P20"/>
    <mergeCell ref="Q19:R20"/>
    <mergeCell ref="L19:L20"/>
    <mergeCell ref="M19:M20"/>
    <mergeCell ref="N19:N20"/>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3"/>
  <sheetViews>
    <sheetView zoomScaleNormal="100" workbookViewId="0">
      <selection activeCell="E23" sqref="E23"/>
    </sheetView>
  </sheetViews>
  <sheetFormatPr defaultColWidth="8.85546875" defaultRowHeight="15"/>
  <cols>
    <col min="1" max="1" width="8.85546875" style="4"/>
    <col min="2" max="2" width="17.5703125" style="4" customWidth="1"/>
    <col min="3" max="11" width="22.140625" style="4" customWidth="1"/>
    <col min="12" max="12" width="14.42578125" style="4" customWidth="1"/>
    <col min="13" max="13" width="16.28515625" style="4" customWidth="1"/>
    <col min="14" max="14" width="13.28515625" style="4" customWidth="1"/>
    <col min="15" max="16384" width="8.85546875" style="4"/>
  </cols>
  <sheetData>
    <row r="1" spans="1:16" ht="14.45" customHeight="1" thickBot="1">
      <c r="A1" s="259" t="s">
        <v>82</v>
      </c>
      <c r="B1" s="260"/>
      <c r="C1" s="2" t="s">
        <v>58</v>
      </c>
      <c r="D1" s="265" t="s">
        <v>8</v>
      </c>
      <c r="E1" s="266"/>
      <c r="F1" s="267"/>
      <c r="G1" s="265" t="s">
        <v>59</v>
      </c>
      <c r="H1" s="266"/>
      <c r="I1" s="267"/>
      <c r="J1" s="237" t="s">
        <v>0</v>
      </c>
      <c r="K1" s="239" t="s">
        <v>1</v>
      </c>
      <c r="L1" s="231" t="s">
        <v>60</v>
      </c>
      <c r="M1" s="232"/>
      <c r="N1" s="231" t="s">
        <v>38</v>
      </c>
      <c r="O1" s="232"/>
      <c r="P1" s="3" t="s">
        <v>61</v>
      </c>
    </row>
    <row r="2" spans="1:16" s="7" customFormat="1" ht="28.15" customHeight="1" thickBot="1">
      <c r="A2" s="261"/>
      <c r="B2" s="262"/>
      <c r="C2" s="129" t="s">
        <v>13</v>
      </c>
      <c r="D2" s="268"/>
      <c r="E2" s="269"/>
      <c r="F2" s="270"/>
      <c r="G2" s="268"/>
      <c r="H2" s="269"/>
      <c r="I2" s="270"/>
      <c r="J2" s="238"/>
      <c r="K2" s="240"/>
      <c r="L2" s="233"/>
      <c r="M2" s="234"/>
      <c r="N2" s="233"/>
      <c r="O2" s="234"/>
      <c r="P2" s="6"/>
    </row>
    <row r="3" spans="1:16" s="19" customFormat="1" ht="26.25" thickBot="1">
      <c r="A3" s="8"/>
      <c r="B3" s="9" t="s">
        <v>63</v>
      </c>
      <c r="C3" s="130" t="s">
        <v>64</v>
      </c>
      <c r="D3" s="11" t="s">
        <v>9</v>
      </c>
      <c r="E3" s="12" t="s">
        <v>10</v>
      </c>
      <c r="F3" s="13" t="s">
        <v>74</v>
      </c>
      <c r="G3" s="14" t="s">
        <v>65</v>
      </c>
      <c r="H3" s="15" t="s">
        <v>75</v>
      </c>
      <c r="I3" s="13" t="s">
        <v>76</v>
      </c>
      <c r="J3" s="16" t="s">
        <v>66</v>
      </c>
      <c r="K3" s="16" t="s">
        <v>67</v>
      </c>
      <c r="L3" s="17" t="s">
        <v>47</v>
      </c>
      <c r="M3" s="16" t="s">
        <v>68</v>
      </c>
      <c r="N3" s="17" t="s">
        <v>47</v>
      </c>
      <c r="O3" s="16" t="s">
        <v>68</v>
      </c>
      <c r="P3" s="18"/>
    </row>
    <row r="4" spans="1:16" ht="28.15" customHeight="1" thickBot="1">
      <c r="A4" s="257" t="s">
        <v>69</v>
      </c>
      <c r="B4" s="258"/>
      <c r="C4" s="131">
        <v>0</v>
      </c>
      <c r="D4" s="21">
        <v>0.1</v>
      </c>
      <c r="E4" s="254">
        <v>0.06</v>
      </c>
      <c r="F4" s="255"/>
      <c r="G4" s="22">
        <v>0.1</v>
      </c>
      <c r="H4" s="263">
        <v>0.1</v>
      </c>
      <c r="I4" s="264"/>
      <c r="J4" s="23">
        <v>0.02</v>
      </c>
      <c r="K4" s="76">
        <v>0.04</v>
      </c>
      <c r="L4" s="24">
        <v>0.1</v>
      </c>
      <c r="M4" s="23">
        <v>0.1</v>
      </c>
      <c r="N4" s="24">
        <v>0.17</v>
      </c>
      <c r="O4" s="23">
        <v>0.17</v>
      </c>
      <c r="P4" s="25">
        <f>P5/B5</f>
        <v>0.50275856808664554</v>
      </c>
    </row>
    <row r="5" spans="1:16" s="33" customFormat="1" ht="39" thickBot="1">
      <c r="A5" s="8" t="s">
        <v>70</v>
      </c>
      <c r="B5" s="26">
        <v>2.5459536271481404</v>
      </c>
      <c r="C5" s="132"/>
      <c r="D5" s="28">
        <v>0.25</v>
      </c>
      <c r="E5" s="241">
        <v>0.14000000000000001</v>
      </c>
      <c r="F5" s="242"/>
      <c r="G5" s="29">
        <v>0.22</v>
      </c>
      <c r="H5" s="241">
        <v>0.19</v>
      </c>
      <c r="I5" s="242"/>
      <c r="J5" s="30">
        <v>0.04</v>
      </c>
      <c r="K5" s="30">
        <v>0.05</v>
      </c>
      <c r="L5" s="31">
        <v>0.11</v>
      </c>
      <c r="M5" s="30">
        <v>0.1</v>
      </c>
      <c r="N5" s="31">
        <v>0.1</v>
      </c>
      <c r="O5" s="30">
        <v>0.08</v>
      </c>
      <c r="P5" s="32">
        <f>SUM(C5:O5)</f>
        <v>1.2800000000000005</v>
      </c>
    </row>
    <row r="6" spans="1:16" ht="15.75" thickBot="1"/>
    <row r="7" spans="1:16">
      <c r="A7" s="246" t="s">
        <v>87</v>
      </c>
      <c r="B7" s="247"/>
      <c r="C7" s="34" t="s">
        <v>85</v>
      </c>
    </row>
    <row r="8" spans="1:16" s="36" customFormat="1">
      <c r="A8" s="248" t="s">
        <v>86</v>
      </c>
      <c r="B8" s="249"/>
      <c r="C8" s="35">
        <f>P4</f>
        <v>0.50275856808664554</v>
      </c>
    </row>
    <row r="9" spans="1:16" s="36" customFormat="1" ht="15.75" thickBot="1">
      <c r="A9" s="250" t="s">
        <v>71</v>
      </c>
      <c r="B9" s="251"/>
      <c r="C9" s="37" t="e">
        <f>P13</f>
        <v>#DIV/0!</v>
      </c>
    </row>
    <row r="10" spans="1:16" ht="15.75" thickBot="1">
      <c r="A10" s="213" t="s">
        <v>78</v>
      </c>
      <c r="B10" s="215"/>
    </row>
    <row r="11" spans="1:16" s="7" customFormat="1" ht="27.6" customHeight="1" thickBot="1">
      <c r="A11" s="214"/>
      <c r="B11" s="216"/>
      <c r="C11" s="133" t="s">
        <v>13</v>
      </c>
      <c r="D11" s="219" t="s">
        <v>31</v>
      </c>
      <c r="E11" s="219"/>
      <c r="F11" s="220"/>
      <c r="G11" s="245" t="s">
        <v>32</v>
      </c>
      <c r="H11" s="245"/>
      <c r="I11" s="245"/>
      <c r="J11" s="39" t="s">
        <v>0</v>
      </c>
      <c r="K11" s="40" t="s">
        <v>1</v>
      </c>
      <c r="L11" s="235" t="s">
        <v>60</v>
      </c>
      <c r="M11" s="236"/>
      <c r="N11" s="229" t="s">
        <v>2</v>
      </c>
      <c r="O11" s="230"/>
      <c r="P11" s="227" t="s">
        <v>81</v>
      </c>
    </row>
    <row r="12" spans="1:16" s="19" customFormat="1" ht="30.75" thickBot="1">
      <c r="B12" s="145" t="s">
        <v>19</v>
      </c>
      <c r="C12" s="134" t="s">
        <v>73</v>
      </c>
      <c r="D12" s="43" t="s">
        <v>4</v>
      </c>
      <c r="E12" s="44" t="s">
        <v>5</v>
      </c>
      <c r="F12" s="45" t="s">
        <v>6</v>
      </c>
      <c r="G12" s="46" t="s">
        <v>9</v>
      </c>
      <c r="H12" s="47" t="s">
        <v>10</v>
      </c>
      <c r="I12" s="48" t="s">
        <v>11</v>
      </c>
      <c r="J12" s="49" t="s">
        <v>12</v>
      </c>
      <c r="K12" s="50" t="s">
        <v>7</v>
      </c>
      <c r="L12" s="51" t="s">
        <v>47</v>
      </c>
      <c r="M12" s="51" t="s">
        <v>68</v>
      </c>
      <c r="N12" s="111" t="s">
        <v>93</v>
      </c>
      <c r="O12" s="112" t="s">
        <v>68</v>
      </c>
      <c r="P12" s="228"/>
    </row>
    <row r="13" spans="1:16" ht="75.75" thickBot="1">
      <c r="B13" s="120" t="s">
        <v>29</v>
      </c>
      <c r="C13" s="161"/>
      <c r="D13" s="162"/>
      <c r="E13" s="163"/>
      <c r="F13" s="164"/>
      <c r="G13" s="162"/>
      <c r="H13" s="163"/>
      <c r="I13" s="164"/>
      <c r="J13" s="161"/>
      <c r="K13" s="161"/>
      <c r="L13" s="165"/>
      <c r="M13" s="165"/>
      <c r="N13" s="166"/>
      <c r="O13" s="167"/>
      <c r="P13" s="52" t="e">
        <f>P34</f>
        <v>#DIV/0!</v>
      </c>
    </row>
    <row r="14" spans="1:16" s="33" customFormat="1" ht="15.75" thickBot="1">
      <c r="B14" s="53" t="s">
        <v>79</v>
      </c>
      <c r="C14" s="77">
        <f>C35</f>
        <v>0</v>
      </c>
      <c r="D14" s="77">
        <f t="shared" ref="D14:O14" si="0">D35</f>
        <v>0</v>
      </c>
      <c r="E14" s="77">
        <f t="shared" si="0"/>
        <v>0</v>
      </c>
      <c r="F14" s="77">
        <f t="shared" si="0"/>
        <v>0</v>
      </c>
      <c r="G14" s="77">
        <f t="shared" si="0"/>
        <v>0</v>
      </c>
      <c r="H14" s="77">
        <f t="shared" si="0"/>
        <v>0</v>
      </c>
      <c r="I14" s="77">
        <f t="shared" si="0"/>
        <v>0</v>
      </c>
      <c r="J14" s="77">
        <f t="shared" si="0"/>
        <v>0</v>
      </c>
      <c r="K14" s="77">
        <f t="shared" si="0"/>
        <v>0</v>
      </c>
      <c r="L14" s="77">
        <f t="shared" si="0"/>
        <v>0</v>
      </c>
      <c r="M14" s="77">
        <f t="shared" si="0"/>
        <v>0</v>
      </c>
      <c r="N14" s="77">
        <f t="shared" si="0"/>
        <v>0</v>
      </c>
      <c r="O14" s="77">
        <f t="shared" si="0"/>
        <v>0</v>
      </c>
      <c r="P14" s="77">
        <f>P35</f>
        <v>0</v>
      </c>
    </row>
    <row r="15" spans="1:16" ht="51" customHeight="1" thickBot="1">
      <c r="B15" s="115" t="s">
        <v>14</v>
      </c>
      <c r="C15" s="139" t="s">
        <v>18</v>
      </c>
      <c r="D15" s="140" t="s">
        <v>18</v>
      </c>
      <c r="E15" s="141" t="s">
        <v>18</v>
      </c>
      <c r="F15" s="142" t="s">
        <v>18</v>
      </c>
      <c r="G15" s="140" t="s">
        <v>18</v>
      </c>
      <c r="H15" s="141" t="s">
        <v>18</v>
      </c>
      <c r="I15" s="142" t="s">
        <v>18</v>
      </c>
      <c r="J15" s="139" t="s">
        <v>18</v>
      </c>
      <c r="K15" s="139" t="s">
        <v>18</v>
      </c>
      <c r="L15" s="271" t="s">
        <v>18</v>
      </c>
      <c r="M15" s="272"/>
      <c r="N15" s="271" t="s">
        <v>18</v>
      </c>
      <c r="O15" s="272"/>
      <c r="P15" s="143"/>
    </row>
    <row r="16" spans="1:16">
      <c r="B16" s="144" t="s">
        <v>15</v>
      </c>
      <c r="C16" s="196"/>
      <c r="D16" s="197"/>
      <c r="E16" s="198"/>
      <c r="F16" s="199"/>
      <c r="G16" s="197"/>
      <c r="H16" s="198"/>
      <c r="I16" s="199"/>
      <c r="J16" s="200"/>
      <c r="K16" s="200"/>
      <c r="L16" s="200"/>
      <c r="M16" s="200"/>
      <c r="N16" s="200"/>
      <c r="O16" s="200"/>
      <c r="P16" s="138"/>
    </row>
    <row r="17" spans="2:16">
      <c r="B17" s="123" t="s">
        <v>16</v>
      </c>
      <c r="C17" s="168"/>
      <c r="D17" s="169"/>
      <c r="E17" s="170"/>
      <c r="F17" s="171"/>
      <c r="G17" s="169"/>
      <c r="H17" s="170"/>
      <c r="I17" s="171"/>
      <c r="J17" s="172"/>
      <c r="K17" s="172"/>
      <c r="L17" s="172"/>
      <c r="M17" s="172"/>
      <c r="N17" s="172"/>
      <c r="O17" s="172"/>
      <c r="P17" s="56"/>
    </row>
    <row r="18" spans="2:16" ht="15.75" thickBot="1">
      <c r="B18" s="124" t="s">
        <v>17</v>
      </c>
      <c r="C18" s="173"/>
      <c r="D18" s="174"/>
      <c r="E18" s="175"/>
      <c r="F18" s="176"/>
      <c r="G18" s="174"/>
      <c r="H18" s="175"/>
      <c r="I18" s="176"/>
      <c r="J18" s="177"/>
      <c r="K18" s="177"/>
      <c r="L18" s="177"/>
      <c r="M18" s="177"/>
      <c r="N18" s="177"/>
      <c r="O18" s="177"/>
      <c r="P18" s="57"/>
    </row>
    <row r="19" spans="2:16" ht="46.15" customHeight="1">
      <c r="B19" s="217" t="s">
        <v>20</v>
      </c>
      <c r="C19" s="206" t="s">
        <v>96</v>
      </c>
      <c r="D19" s="206" t="s">
        <v>96</v>
      </c>
      <c r="E19" s="206" t="s">
        <v>96</v>
      </c>
      <c r="F19" s="206" t="s">
        <v>96</v>
      </c>
      <c r="G19" s="206" t="s">
        <v>96</v>
      </c>
      <c r="H19" s="206" t="s">
        <v>96</v>
      </c>
      <c r="I19" s="206" t="s">
        <v>96</v>
      </c>
      <c r="J19" s="206" t="s">
        <v>96</v>
      </c>
      <c r="K19" s="206" t="s">
        <v>96</v>
      </c>
      <c r="L19" s="206" t="s">
        <v>96</v>
      </c>
      <c r="M19" s="207"/>
      <c r="N19" s="206" t="s">
        <v>96</v>
      </c>
      <c r="O19" s="207"/>
      <c r="P19" s="273"/>
    </row>
    <row r="20" spans="2:16" ht="15.75" thickBot="1">
      <c r="B20" s="218"/>
      <c r="C20" s="208"/>
      <c r="D20" s="208"/>
      <c r="E20" s="208"/>
      <c r="F20" s="208"/>
      <c r="G20" s="208"/>
      <c r="H20" s="208"/>
      <c r="I20" s="208"/>
      <c r="J20" s="208"/>
      <c r="K20" s="208"/>
      <c r="L20" s="208"/>
      <c r="M20" s="209"/>
      <c r="N20" s="208"/>
      <c r="O20" s="209"/>
      <c r="P20" s="274"/>
    </row>
    <row r="21" spans="2:16">
      <c r="B21" s="125" t="s">
        <v>28</v>
      </c>
      <c r="C21" s="201"/>
      <c r="D21" s="202"/>
      <c r="E21" s="203"/>
      <c r="F21" s="204"/>
      <c r="G21" s="202"/>
      <c r="H21" s="203"/>
      <c r="I21" s="204"/>
      <c r="J21" s="205"/>
      <c r="K21" s="205"/>
      <c r="L21" s="205"/>
      <c r="M21" s="205"/>
      <c r="N21" s="205"/>
      <c r="O21" s="205"/>
      <c r="P21" s="78"/>
    </row>
    <row r="22" spans="2:16">
      <c r="B22" s="126" t="s">
        <v>21</v>
      </c>
      <c r="C22" s="184"/>
      <c r="D22" s="185"/>
      <c r="E22" s="186"/>
      <c r="F22" s="187"/>
      <c r="G22" s="185"/>
      <c r="H22" s="186"/>
      <c r="I22" s="187"/>
      <c r="J22" s="188"/>
      <c r="K22" s="188"/>
      <c r="L22" s="188"/>
      <c r="M22" s="188"/>
      <c r="N22" s="188"/>
      <c r="O22" s="188"/>
      <c r="P22" s="78"/>
    </row>
    <row r="23" spans="2:16" ht="30">
      <c r="B23" s="126" t="s">
        <v>22</v>
      </c>
      <c r="C23" s="184"/>
      <c r="D23" s="185"/>
      <c r="E23" s="186"/>
      <c r="F23" s="187"/>
      <c r="G23" s="185"/>
      <c r="H23" s="186"/>
      <c r="I23" s="187"/>
      <c r="J23" s="188"/>
      <c r="K23" s="188"/>
      <c r="L23" s="188"/>
      <c r="M23" s="188"/>
      <c r="N23" s="188"/>
      <c r="O23" s="188"/>
      <c r="P23" s="78"/>
    </row>
    <row r="24" spans="2:16" ht="30">
      <c r="B24" s="127" t="s">
        <v>23</v>
      </c>
      <c r="C24" s="184"/>
      <c r="D24" s="185"/>
      <c r="E24" s="186"/>
      <c r="F24" s="187"/>
      <c r="G24" s="185"/>
      <c r="H24" s="186"/>
      <c r="I24" s="187"/>
      <c r="J24" s="188"/>
      <c r="K24" s="188"/>
      <c r="L24" s="188"/>
      <c r="M24" s="188"/>
      <c r="N24" s="188"/>
      <c r="O24" s="188"/>
      <c r="P24" s="78"/>
    </row>
    <row r="25" spans="2:16" ht="30">
      <c r="B25" s="126" t="s">
        <v>24</v>
      </c>
      <c r="C25" s="184"/>
      <c r="D25" s="185"/>
      <c r="E25" s="186"/>
      <c r="F25" s="187"/>
      <c r="G25" s="185"/>
      <c r="H25" s="186"/>
      <c r="I25" s="187"/>
      <c r="J25" s="188"/>
      <c r="K25" s="188"/>
      <c r="L25" s="188"/>
      <c r="M25" s="188"/>
      <c r="N25" s="188"/>
      <c r="O25" s="188"/>
      <c r="P25" s="78"/>
    </row>
    <row r="26" spans="2:16">
      <c r="B26" s="126" t="s">
        <v>25</v>
      </c>
      <c r="C26" s="184"/>
      <c r="D26" s="185"/>
      <c r="E26" s="186"/>
      <c r="F26" s="187"/>
      <c r="G26" s="185"/>
      <c r="H26" s="186"/>
      <c r="I26" s="187"/>
      <c r="J26" s="188"/>
      <c r="K26" s="188"/>
      <c r="L26" s="188"/>
      <c r="M26" s="188"/>
      <c r="N26" s="188"/>
      <c r="O26" s="188"/>
      <c r="P26" s="78"/>
    </row>
    <row r="27" spans="2:16">
      <c r="B27" s="126" t="s">
        <v>26</v>
      </c>
      <c r="C27" s="184"/>
      <c r="D27" s="185"/>
      <c r="E27" s="186"/>
      <c r="F27" s="187"/>
      <c r="G27" s="185"/>
      <c r="H27" s="186"/>
      <c r="I27" s="187"/>
      <c r="J27" s="188"/>
      <c r="K27" s="188"/>
      <c r="L27" s="188"/>
      <c r="M27" s="188"/>
      <c r="N27" s="188"/>
      <c r="O27" s="188"/>
      <c r="P27" s="78"/>
    </row>
    <row r="28" spans="2:16" ht="15.75" thickBot="1">
      <c r="B28" s="128" t="s">
        <v>27</v>
      </c>
      <c r="C28" s="190"/>
      <c r="D28" s="191"/>
      <c r="E28" s="192"/>
      <c r="F28" s="193"/>
      <c r="G28" s="191"/>
      <c r="H28" s="192"/>
      <c r="I28" s="193"/>
      <c r="J28" s="194"/>
      <c r="K28" s="194"/>
      <c r="L28" s="194"/>
      <c r="M28" s="194"/>
      <c r="N28" s="194"/>
      <c r="O28" s="194"/>
      <c r="P28" s="79"/>
    </row>
    <row r="32" spans="2:16" s="81" customFormat="1" ht="45" hidden="1" customHeight="1">
      <c r="B32" s="80"/>
      <c r="C32" s="81" t="s">
        <v>58</v>
      </c>
      <c r="D32" s="223" t="s">
        <v>83</v>
      </c>
      <c r="E32" s="223"/>
      <c r="F32" s="223"/>
      <c r="G32" s="223" t="s">
        <v>84</v>
      </c>
      <c r="H32" s="223"/>
      <c r="I32" s="223"/>
      <c r="L32" s="224" t="s">
        <v>37</v>
      </c>
      <c r="M32" s="224"/>
      <c r="N32" s="223" t="s">
        <v>38</v>
      </c>
      <c r="O32" s="223"/>
      <c r="P32" s="82"/>
    </row>
    <row r="33" spans="1:20" s="58" customFormat="1" ht="47.25" hidden="1">
      <c r="A33" s="58" t="s">
        <v>39</v>
      </c>
      <c r="B33" s="59" t="s">
        <v>40</v>
      </c>
      <c r="C33" s="60" t="s">
        <v>41</v>
      </c>
      <c r="D33" s="60" t="s">
        <v>4</v>
      </c>
      <c r="E33" s="61" t="s">
        <v>10</v>
      </c>
      <c r="F33" s="61" t="s">
        <v>77</v>
      </c>
      <c r="G33" s="60" t="s">
        <v>43</v>
      </c>
      <c r="H33" s="61" t="s">
        <v>10</v>
      </c>
      <c r="I33" s="61" t="s">
        <v>44</v>
      </c>
      <c r="J33" s="61" t="s">
        <v>45</v>
      </c>
      <c r="K33" s="61" t="s">
        <v>46</v>
      </c>
      <c r="L33" s="62" t="s">
        <v>47</v>
      </c>
      <c r="M33" s="61" t="s">
        <v>48</v>
      </c>
      <c r="N33" s="62" t="s">
        <v>49</v>
      </c>
      <c r="O33" s="61" t="s">
        <v>50</v>
      </c>
      <c r="P33" s="83" t="s">
        <v>80</v>
      </c>
      <c r="Q33" s="63"/>
      <c r="R33" s="75"/>
      <c r="S33" s="75"/>
      <c r="T33" s="75"/>
    </row>
    <row r="34" spans="1:20" s="58" customFormat="1" ht="15.75" hidden="1">
      <c r="A34" s="58" t="s">
        <v>51</v>
      </c>
      <c r="B34" s="84">
        <f>B10</f>
        <v>0</v>
      </c>
      <c r="C34" s="85"/>
      <c r="D34" s="85">
        <f>D13</f>
        <v>0</v>
      </c>
      <c r="E34" s="85">
        <f t="shared" ref="E34:O34" si="1">E13</f>
        <v>0</v>
      </c>
      <c r="F34" s="85">
        <f t="shared" si="1"/>
        <v>0</v>
      </c>
      <c r="G34" s="85">
        <f t="shared" si="1"/>
        <v>0</v>
      </c>
      <c r="H34" s="85">
        <f t="shared" si="1"/>
        <v>0</v>
      </c>
      <c r="I34" s="85">
        <f t="shared" si="1"/>
        <v>0</v>
      </c>
      <c r="J34" s="85">
        <f t="shared" si="1"/>
        <v>0</v>
      </c>
      <c r="K34" s="85">
        <f t="shared" si="1"/>
        <v>0</v>
      </c>
      <c r="L34" s="85">
        <f t="shared" si="1"/>
        <v>0</v>
      </c>
      <c r="M34" s="85">
        <f t="shared" si="1"/>
        <v>0</v>
      </c>
      <c r="N34" s="85">
        <f t="shared" si="1"/>
        <v>0</v>
      </c>
      <c r="O34" s="85">
        <f t="shared" si="1"/>
        <v>0</v>
      </c>
      <c r="P34" s="86" t="e">
        <f>P35/B34</f>
        <v>#DIV/0!</v>
      </c>
      <c r="Q34" s="75"/>
      <c r="R34" s="75"/>
      <c r="S34" s="75"/>
      <c r="T34" s="75"/>
    </row>
    <row r="35" spans="1:20" s="58" customFormat="1" ht="15.75" hidden="1">
      <c r="C35" s="67">
        <f>B34*C34</f>
        <v>0</v>
      </c>
      <c r="D35" s="67">
        <f>C37*D34</f>
        <v>0</v>
      </c>
      <c r="E35" s="67">
        <f>E34*D37</f>
        <v>0</v>
      </c>
      <c r="F35" s="68">
        <f>E37*F34</f>
        <v>0</v>
      </c>
      <c r="G35" s="67">
        <f>F37*G34</f>
        <v>0</v>
      </c>
      <c r="H35" s="67">
        <f>H34*G37</f>
        <v>0</v>
      </c>
      <c r="I35" s="67">
        <f>H37*I34</f>
        <v>0</v>
      </c>
      <c r="J35" s="67">
        <f>I37*J34</f>
        <v>0</v>
      </c>
      <c r="K35" s="67">
        <f>J38*K34</f>
        <v>0</v>
      </c>
      <c r="L35" s="67">
        <f>K38*L34</f>
        <v>0</v>
      </c>
      <c r="M35" s="67">
        <f>L38*M34</f>
        <v>0</v>
      </c>
      <c r="N35" s="67">
        <f>J39*N34</f>
        <v>0</v>
      </c>
      <c r="O35" s="67">
        <f>K39*O34</f>
        <v>0</v>
      </c>
      <c r="P35" s="67">
        <f>SUM(C35:O35)</f>
        <v>0</v>
      </c>
    </row>
    <row r="36" spans="1:20" s="58" customFormat="1" ht="15.75" hidden="1">
      <c r="F36" s="69"/>
    </row>
    <row r="37" spans="1:20" s="58" customFormat="1" ht="15.75" hidden="1">
      <c r="B37" s="58" t="s">
        <v>52</v>
      </c>
      <c r="C37" s="87">
        <f>B34-C35</f>
        <v>0</v>
      </c>
      <c r="D37" s="67">
        <f t="shared" ref="D37:J37" si="2">C37-D35</f>
        <v>0</v>
      </c>
      <c r="E37" s="67">
        <f t="shared" si="2"/>
        <v>0</v>
      </c>
      <c r="F37" s="68">
        <f t="shared" si="2"/>
        <v>0</v>
      </c>
      <c r="G37" s="67">
        <f t="shared" si="2"/>
        <v>0</v>
      </c>
      <c r="H37" s="67">
        <f t="shared" si="2"/>
        <v>0</v>
      </c>
      <c r="I37" s="67">
        <f t="shared" si="2"/>
        <v>0</v>
      </c>
      <c r="J37" s="67">
        <f t="shared" si="2"/>
        <v>0</v>
      </c>
    </row>
    <row r="38" spans="1:20" s="58" customFormat="1" ht="15.75" hidden="1">
      <c r="I38" s="58" t="s">
        <v>53</v>
      </c>
      <c r="J38" s="67">
        <f>0.65*J37</f>
        <v>0</v>
      </c>
      <c r="K38" s="67">
        <f>J38-K35</f>
        <v>0</v>
      </c>
      <c r="L38" s="67">
        <f>K38-L35</f>
        <v>0</v>
      </c>
      <c r="M38" s="67">
        <f>L38-M35</f>
        <v>0</v>
      </c>
    </row>
    <row r="39" spans="1:20" s="58" customFormat="1" ht="15.75" hidden="1">
      <c r="B39" s="70"/>
      <c r="I39" s="58" t="s">
        <v>54</v>
      </c>
      <c r="J39" s="67">
        <f>J37*0.35</f>
        <v>0</v>
      </c>
      <c r="K39" s="67">
        <f>J39-N35</f>
        <v>0</v>
      </c>
      <c r="L39" s="67">
        <f>K39-O35</f>
        <v>0</v>
      </c>
    </row>
    <row r="40" spans="1:20" s="58" customFormat="1" ht="15.75" hidden="1">
      <c r="I40" s="69"/>
    </row>
    <row r="41" spans="1:20" s="58" customFormat="1" ht="15.75">
      <c r="A41" s="210" t="s">
        <v>55</v>
      </c>
      <c r="B41" s="210"/>
      <c r="C41" s="1">
        <f>C35+D35+G35</f>
        <v>0</v>
      </c>
      <c r="D41" s="67"/>
      <c r="E41" s="67"/>
      <c r="I41" s="69"/>
    </row>
    <row r="42" spans="1:20" s="58" customFormat="1" ht="15.75">
      <c r="A42" s="211" t="s">
        <v>56</v>
      </c>
      <c r="B42" s="211"/>
      <c r="C42" s="1">
        <f>F35+I35+J35+K35+M35+O35</f>
        <v>0</v>
      </c>
      <c r="D42" s="67"/>
      <c r="E42" s="67"/>
      <c r="I42" s="69"/>
    </row>
    <row r="43" spans="1:20" s="58" customFormat="1" ht="15.75">
      <c r="A43" s="212" t="s">
        <v>57</v>
      </c>
      <c r="B43" s="212"/>
      <c r="C43" s="1">
        <f>L35+N35</f>
        <v>0</v>
      </c>
      <c r="D43" s="67"/>
      <c r="E43" s="67"/>
      <c r="I43" s="69"/>
    </row>
  </sheetData>
  <sheetProtection selectLockedCells="1"/>
  <mergeCells count="44">
    <mergeCell ref="K1:K2"/>
    <mergeCell ref="L1:M2"/>
    <mergeCell ref="N1:O2"/>
    <mergeCell ref="D11:F11"/>
    <mergeCell ref="G11:I11"/>
    <mergeCell ref="D1:F2"/>
    <mergeCell ref="E4:F4"/>
    <mergeCell ref="L32:M32"/>
    <mergeCell ref="N32:O32"/>
    <mergeCell ref="L11:M11"/>
    <mergeCell ref="N11:O11"/>
    <mergeCell ref="P11:P12"/>
    <mergeCell ref="L15:M15"/>
    <mergeCell ref="N15:O15"/>
    <mergeCell ref="P19:P20"/>
    <mergeCell ref="A43:B43"/>
    <mergeCell ref="A10:A11"/>
    <mergeCell ref="B10:B11"/>
    <mergeCell ref="A9:B9"/>
    <mergeCell ref="A8:B8"/>
    <mergeCell ref="D32:F32"/>
    <mergeCell ref="G1:I2"/>
    <mergeCell ref="J1:J2"/>
    <mergeCell ref="A41:B41"/>
    <mergeCell ref="A42:B42"/>
    <mergeCell ref="G32:I32"/>
    <mergeCell ref="A7:B7"/>
    <mergeCell ref="A1:B2"/>
    <mergeCell ref="A4:B4"/>
    <mergeCell ref="H4:I4"/>
    <mergeCell ref="E5:F5"/>
    <mergeCell ref="H5:I5"/>
    <mergeCell ref="B19:B20"/>
    <mergeCell ref="C19:C20"/>
    <mergeCell ref="D19:D20"/>
    <mergeCell ref="J19:J20"/>
    <mergeCell ref="K19:K20"/>
    <mergeCell ref="L19:M20"/>
    <mergeCell ref="N19:O20"/>
    <mergeCell ref="E19:E20"/>
    <mergeCell ref="F19:F20"/>
    <mergeCell ref="G19:G20"/>
    <mergeCell ref="H19:H20"/>
    <mergeCell ref="I19:I20"/>
  </mergeCells>
  <pageMargins left="0.7" right="0.7" top="0.75" bottom="0.75" header="0.3" footer="0.3"/>
  <pageSetup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
  <sheetViews>
    <sheetView zoomScaleNormal="100" workbookViewId="0">
      <selection activeCell="D11" sqref="D11:F11"/>
    </sheetView>
  </sheetViews>
  <sheetFormatPr defaultColWidth="8.85546875" defaultRowHeight="15"/>
  <cols>
    <col min="1" max="1" width="8.85546875" style="4"/>
    <col min="2" max="2" width="17.5703125" style="4" customWidth="1"/>
    <col min="3" max="11" width="22.140625" style="4" customWidth="1"/>
    <col min="12" max="12" width="15.28515625" style="4" customWidth="1"/>
    <col min="13" max="13" width="14.85546875" style="4" customWidth="1"/>
    <col min="14" max="14" width="13.28515625" style="4" customWidth="1"/>
    <col min="15" max="15" width="8.85546875" style="4"/>
    <col min="16" max="16" width="11" style="4" customWidth="1"/>
    <col min="17" max="16384" width="8.85546875" style="4"/>
  </cols>
  <sheetData>
    <row r="1" spans="1:16" ht="14.45" customHeight="1" thickBot="1">
      <c r="A1" s="259" t="s">
        <v>94</v>
      </c>
      <c r="B1" s="277"/>
      <c r="C1" s="2" t="s">
        <v>58</v>
      </c>
      <c r="D1" s="265" t="s">
        <v>8</v>
      </c>
      <c r="E1" s="266"/>
      <c r="F1" s="267"/>
      <c r="G1" s="265" t="s">
        <v>59</v>
      </c>
      <c r="H1" s="266"/>
      <c r="I1" s="267"/>
      <c r="J1" s="237" t="s">
        <v>0</v>
      </c>
      <c r="K1" s="239" t="s">
        <v>1</v>
      </c>
      <c r="L1" s="231" t="s">
        <v>60</v>
      </c>
      <c r="M1" s="232"/>
      <c r="N1" s="231" t="s">
        <v>38</v>
      </c>
      <c r="O1" s="232"/>
      <c r="P1" s="3" t="s">
        <v>61</v>
      </c>
    </row>
    <row r="2" spans="1:16" s="7" customFormat="1" ht="28.15" customHeight="1" thickBot="1">
      <c r="A2" s="278"/>
      <c r="B2" s="279"/>
      <c r="C2" s="5" t="s">
        <v>13</v>
      </c>
      <c r="D2" s="268"/>
      <c r="E2" s="269"/>
      <c r="F2" s="270"/>
      <c r="G2" s="268"/>
      <c r="H2" s="269"/>
      <c r="I2" s="270"/>
      <c r="J2" s="238"/>
      <c r="K2" s="240"/>
      <c r="L2" s="233"/>
      <c r="M2" s="234"/>
      <c r="N2" s="233"/>
      <c r="O2" s="234"/>
      <c r="P2" s="6"/>
    </row>
    <row r="3" spans="1:16" s="19" customFormat="1" ht="26.25" thickBot="1">
      <c r="A3" s="8"/>
      <c r="B3" s="9" t="s">
        <v>63</v>
      </c>
      <c r="C3" s="10" t="s">
        <v>64</v>
      </c>
      <c r="D3" s="11" t="s">
        <v>9</v>
      </c>
      <c r="E3" s="12" t="s">
        <v>10</v>
      </c>
      <c r="F3" s="13" t="s">
        <v>74</v>
      </c>
      <c r="G3" s="14" t="s">
        <v>65</v>
      </c>
      <c r="H3" s="15" t="s">
        <v>75</v>
      </c>
      <c r="I3" s="13" t="s">
        <v>76</v>
      </c>
      <c r="J3" s="16" t="s">
        <v>66</v>
      </c>
      <c r="K3" s="16" t="s">
        <v>67</v>
      </c>
      <c r="L3" s="17" t="s">
        <v>47</v>
      </c>
      <c r="M3" s="16" t="s">
        <v>68</v>
      </c>
      <c r="N3" s="17" t="s">
        <v>47</v>
      </c>
      <c r="O3" s="16" t="s">
        <v>68</v>
      </c>
      <c r="P3" s="18"/>
    </row>
    <row r="4" spans="1:16" ht="28.15" customHeight="1" thickBot="1">
      <c r="A4" s="257" t="s">
        <v>69</v>
      </c>
      <c r="B4" s="258"/>
      <c r="C4" s="20">
        <v>0.13</v>
      </c>
      <c r="D4" s="21">
        <v>0.3</v>
      </c>
      <c r="E4" s="254">
        <v>0.06</v>
      </c>
      <c r="F4" s="255"/>
      <c r="G4" s="22">
        <v>0.05</v>
      </c>
      <c r="H4" s="263">
        <v>0.1</v>
      </c>
      <c r="I4" s="264"/>
      <c r="J4" s="23">
        <v>0.01</v>
      </c>
      <c r="K4" s="23">
        <v>7.0000000000000007E-2</v>
      </c>
      <c r="L4" s="24">
        <v>0.11</v>
      </c>
      <c r="M4" s="23">
        <v>0.11</v>
      </c>
      <c r="N4" s="24">
        <v>0.16</v>
      </c>
      <c r="O4" s="23">
        <v>0.16</v>
      </c>
      <c r="P4" s="25">
        <f>P5/B5</f>
        <v>0.6455377554803593</v>
      </c>
    </row>
    <row r="5" spans="1:16" s="33" customFormat="1" ht="39" thickBot="1">
      <c r="A5" s="8" t="s">
        <v>70</v>
      </c>
      <c r="B5" s="26">
        <v>33.82</v>
      </c>
      <c r="C5" s="27">
        <v>4.3420868903457492</v>
      </c>
      <c r="D5" s="28">
        <v>8.84</v>
      </c>
      <c r="E5" s="241">
        <v>1.24</v>
      </c>
      <c r="F5" s="242"/>
      <c r="G5" s="29">
        <v>0.97</v>
      </c>
      <c r="H5" s="241">
        <v>1.84</v>
      </c>
      <c r="I5" s="242"/>
      <c r="J5" s="30">
        <v>0.17</v>
      </c>
      <c r="K5" s="30">
        <v>0.77</v>
      </c>
      <c r="L5" s="31">
        <v>1.04</v>
      </c>
      <c r="M5" s="30">
        <v>0.93</v>
      </c>
      <c r="N5" s="31">
        <v>0.92</v>
      </c>
      <c r="O5" s="30">
        <v>0.77</v>
      </c>
      <c r="P5" s="32">
        <f>SUM(C5:O5)</f>
        <v>21.832086890345753</v>
      </c>
    </row>
    <row r="6" spans="1:16" ht="15.75" thickBot="1"/>
    <row r="7" spans="1:16">
      <c r="A7" s="246" t="s">
        <v>87</v>
      </c>
      <c r="B7" s="247"/>
      <c r="C7" s="34" t="s">
        <v>85</v>
      </c>
    </row>
    <row r="8" spans="1:16" s="36" customFormat="1">
      <c r="A8" s="248" t="s">
        <v>86</v>
      </c>
      <c r="B8" s="249"/>
      <c r="C8" s="35">
        <f>P4</f>
        <v>0.6455377554803593</v>
      </c>
    </row>
    <row r="9" spans="1:16" s="36" customFormat="1" ht="15.75" thickBot="1">
      <c r="A9" s="250" t="s">
        <v>71</v>
      </c>
      <c r="B9" s="251"/>
      <c r="C9" s="37" t="e">
        <f>P13</f>
        <v>#DIV/0!</v>
      </c>
    </row>
    <row r="10" spans="1:16" ht="15.75" thickBot="1">
      <c r="A10" s="280" t="s">
        <v>78</v>
      </c>
      <c r="B10" s="215"/>
    </row>
    <row r="11" spans="1:16" s="7" customFormat="1" ht="30" customHeight="1" thickBot="1">
      <c r="A11" s="281"/>
      <c r="B11" s="216"/>
      <c r="C11" s="38" t="s">
        <v>13</v>
      </c>
      <c r="D11" s="219" t="s">
        <v>34</v>
      </c>
      <c r="E11" s="219"/>
      <c r="F11" s="220"/>
      <c r="G11" s="245" t="s">
        <v>33</v>
      </c>
      <c r="H11" s="245"/>
      <c r="I11" s="245"/>
      <c r="J11" s="39" t="s">
        <v>0</v>
      </c>
      <c r="K11" s="40" t="s">
        <v>1</v>
      </c>
      <c r="L11" s="235" t="s">
        <v>60</v>
      </c>
      <c r="M11" s="236"/>
      <c r="N11" s="229" t="s">
        <v>2</v>
      </c>
      <c r="O11" s="230"/>
      <c r="P11" s="227" t="s">
        <v>81</v>
      </c>
    </row>
    <row r="12" spans="1:16" s="19" customFormat="1" ht="30.75" thickBot="1">
      <c r="B12" s="41" t="s">
        <v>19</v>
      </c>
      <c r="C12" s="42" t="s">
        <v>3</v>
      </c>
      <c r="D12" s="43" t="s">
        <v>4</v>
      </c>
      <c r="E12" s="44" t="s">
        <v>5</v>
      </c>
      <c r="F12" s="45" t="s">
        <v>6</v>
      </c>
      <c r="G12" s="46" t="s">
        <v>9</v>
      </c>
      <c r="H12" s="47" t="s">
        <v>10</v>
      </c>
      <c r="I12" s="48" t="s">
        <v>11</v>
      </c>
      <c r="J12" s="49" t="s">
        <v>12</v>
      </c>
      <c r="K12" s="50" t="s">
        <v>7</v>
      </c>
      <c r="L12" s="51" t="s">
        <v>47</v>
      </c>
      <c r="M12" s="51" t="s">
        <v>68</v>
      </c>
      <c r="N12" s="111" t="s">
        <v>93</v>
      </c>
      <c r="O12" s="112" t="s">
        <v>68</v>
      </c>
      <c r="P12" s="228"/>
    </row>
    <row r="13" spans="1:16" ht="75.75" thickBot="1">
      <c r="B13" s="120" t="s">
        <v>29</v>
      </c>
      <c r="C13" s="161"/>
      <c r="D13" s="162"/>
      <c r="E13" s="163"/>
      <c r="F13" s="164"/>
      <c r="G13" s="162"/>
      <c r="H13" s="163"/>
      <c r="I13" s="164"/>
      <c r="J13" s="161"/>
      <c r="K13" s="161"/>
      <c r="L13" s="165"/>
      <c r="M13" s="165"/>
      <c r="N13" s="166"/>
      <c r="O13" s="167"/>
      <c r="P13" s="52" t="e">
        <f>P34</f>
        <v>#DIV/0!</v>
      </c>
    </row>
    <row r="14" spans="1:16" s="33" customFormat="1" ht="15.75" thickBot="1">
      <c r="B14" s="53" t="s">
        <v>79</v>
      </c>
      <c r="C14" s="54">
        <f>C35</f>
        <v>0</v>
      </c>
      <c r="D14" s="54">
        <f t="shared" ref="D14:O14" si="0">D35</f>
        <v>0</v>
      </c>
      <c r="E14" s="54">
        <f t="shared" si="0"/>
        <v>0</v>
      </c>
      <c r="F14" s="54">
        <f t="shared" si="0"/>
        <v>0</v>
      </c>
      <c r="G14" s="54">
        <f t="shared" si="0"/>
        <v>0</v>
      </c>
      <c r="H14" s="54">
        <f t="shared" si="0"/>
        <v>0</v>
      </c>
      <c r="I14" s="54">
        <f t="shared" si="0"/>
        <v>0</v>
      </c>
      <c r="J14" s="54">
        <f t="shared" si="0"/>
        <v>0</v>
      </c>
      <c r="K14" s="54">
        <f t="shared" si="0"/>
        <v>0</v>
      </c>
      <c r="L14" s="54">
        <f t="shared" si="0"/>
        <v>0</v>
      </c>
      <c r="M14" s="54">
        <f t="shared" si="0"/>
        <v>0</v>
      </c>
      <c r="N14" s="54">
        <f t="shared" si="0"/>
        <v>0</v>
      </c>
      <c r="O14" s="54">
        <f t="shared" si="0"/>
        <v>0</v>
      </c>
      <c r="P14" s="54">
        <f>P35</f>
        <v>0</v>
      </c>
    </row>
    <row r="15" spans="1:16" s="55" customFormat="1" ht="45">
      <c r="B15" s="122" t="s">
        <v>14</v>
      </c>
      <c r="C15" s="121" t="s">
        <v>18</v>
      </c>
      <c r="D15" s="117" t="s">
        <v>18</v>
      </c>
      <c r="E15" s="118" t="s">
        <v>18</v>
      </c>
      <c r="F15" s="119" t="s">
        <v>18</v>
      </c>
      <c r="G15" s="117" t="s">
        <v>18</v>
      </c>
      <c r="H15" s="118" t="s">
        <v>18</v>
      </c>
      <c r="I15" s="119" t="s">
        <v>18</v>
      </c>
      <c r="J15" s="116" t="s">
        <v>18</v>
      </c>
      <c r="K15" s="116" t="s">
        <v>18</v>
      </c>
      <c r="L15" s="243" t="s">
        <v>18</v>
      </c>
      <c r="M15" s="244"/>
      <c r="N15" s="275" t="s">
        <v>18</v>
      </c>
      <c r="O15" s="276"/>
      <c r="P15" s="116"/>
    </row>
    <row r="16" spans="1:16">
      <c r="B16" s="123" t="s">
        <v>15</v>
      </c>
      <c r="C16" s="168"/>
      <c r="D16" s="169"/>
      <c r="E16" s="170"/>
      <c r="F16" s="171"/>
      <c r="G16" s="169"/>
      <c r="H16" s="170"/>
      <c r="I16" s="171"/>
      <c r="J16" s="172"/>
      <c r="K16" s="172"/>
      <c r="L16" s="172"/>
      <c r="M16" s="172"/>
      <c r="N16" s="172"/>
      <c r="O16" s="172"/>
      <c r="P16" s="71"/>
    </row>
    <row r="17" spans="2:16">
      <c r="B17" s="123" t="s">
        <v>16</v>
      </c>
      <c r="C17" s="168"/>
      <c r="D17" s="169"/>
      <c r="E17" s="170"/>
      <c r="F17" s="171"/>
      <c r="G17" s="169"/>
      <c r="H17" s="170"/>
      <c r="I17" s="171"/>
      <c r="J17" s="172"/>
      <c r="K17" s="172"/>
      <c r="L17" s="172"/>
      <c r="M17" s="172"/>
      <c r="N17" s="172"/>
      <c r="O17" s="172"/>
      <c r="P17" s="71"/>
    </row>
    <row r="18" spans="2:16" ht="15.75" thickBot="1">
      <c r="B18" s="124" t="s">
        <v>17</v>
      </c>
      <c r="C18" s="173"/>
      <c r="D18" s="174"/>
      <c r="E18" s="175"/>
      <c r="F18" s="176"/>
      <c r="G18" s="174"/>
      <c r="H18" s="175"/>
      <c r="I18" s="176"/>
      <c r="J18" s="177"/>
      <c r="K18" s="177"/>
      <c r="L18" s="177"/>
      <c r="M18" s="177"/>
      <c r="N18" s="177"/>
      <c r="O18" s="177"/>
      <c r="P18" s="72"/>
    </row>
    <row r="19" spans="2:16" ht="54" customHeight="1" thickBot="1">
      <c r="B19" s="217" t="s">
        <v>20</v>
      </c>
      <c r="C19" s="206" t="s">
        <v>96</v>
      </c>
      <c r="D19" s="206" t="s">
        <v>96</v>
      </c>
      <c r="E19" s="206" t="s">
        <v>96</v>
      </c>
      <c r="F19" s="206" t="s">
        <v>96</v>
      </c>
      <c r="G19" s="206" t="s">
        <v>96</v>
      </c>
      <c r="H19" s="206" t="s">
        <v>96</v>
      </c>
      <c r="I19" s="206" t="s">
        <v>96</v>
      </c>
      <c r="J19" s="206" t="s">
        <v>96</v>
      </c>
      <c r="K19" s="206" t="s">
        <v>96</v>
      </c>
      <c r="L19" s="206" t="s">
        <v>96</v>
      </c>
      <c r="M19" s="207"/>
      <c r="N19" s="206" t="s">
        <v>96</v>
      </c>
      <c r="O19" s="207"/>
      <c r="P19" s="206"/>
    </row>
    <row r="20" spans="2:16" ht="15" hidden="1" customHeight="1" thickBot="1">
      <c r="B20" s="218"/>
      <c r="C20" s="275"/>
      <c r="D20" s="275"/>
      <c r="E20" s="275"/>
      <c r="F20" s="275"/>
      <c r="G20" s="275"/>
      <c r="H20" s="275"/>
      <c r="I20" s="275"/>
      <c r="J20" s="275"/>
      <c r="K20" s="275"/>
      <c r="L20" s="275"/>
      <c r="M20" s="276"/>
      <c r="N20" s="275"/>
      <c r="O20" s="276"/>
      <c r="P20" s="275"/>
    </row>
    <row r="21" spans="2:16">
      <c r="B21" s="125" t="s">
        <v>28</v>
      </c>
      <c r="C21" s="151"/>
      <c r="D21" s="152"/>
      <c r="E21" s="153"/>
      <c r="F21" s="154"/>
      <c r="G21" s="152"/>
      <c r="H21" s="153"/>
      <c r="I21" s="154"/>
      <c r="J21" s="155"/>
      <c r="K21" s="155"/>
      <c r="L21" s="155"/>
      <c r="M21" s="155"/>
      <c r="N21" s="155"/>
      <c r="O21" s="155"/>
      <c r="P21" s="73"/>
    </row>
    <row r="22" spans="2:16">
      <c r="B22" s="126" t="s">
        <v>21</v>
      </c>
      <c r="C22" s="151"/>
      <c r="D22" s="152"/>
      <c r="E22" s="153"/>
      <c r="F22" s="154"/>
      <c r="G22" s="152"/>
      <c r="H22" s="153"/>
      <c r="I22" s="154"/>
      <c r="J22" s="155"/>
      <c r="K22" s="155"/>
      <c r="L22" s="155"/>
      <c r="M22" s="155"/>
      <c r="N22" s="155"/>
      <c r="O22" s="155"/>
      <c r="P22" s="73"/>
    </row>
    <row r="23" spans="2:16" ht="30">
      <c r="B23" s="126" t="s">
        <v>22</v>
      </c>
      <c r="C23" s="151"/>
      <c r="D23" s="152"/>
      <c r="E23" s="153"/>
      <c r="F23" s="154"/>
      <c r="G23" s="152"/>
      <c r="H23" s="153"/>
      <c r="I23" s="154"/>
      <c r="J23" s="155"/>
      <c r="K23" s="155"/>
      <c r="L23" s="155"/>
      <c r="M23" s="155"/>
      <c r="N23" s="155"/>
      <c r="O23" s="155"/>
      <c r="P23" s="73"/>
    </row>
    <row r="24" spans="2:16" ht="30">
      <c r="B24" s="127" t="s">
        <v>23</v>
      </c>
      <c r="C24" s="151"/>
      <c r="D24" s="152"/>
      <c r="E24" s="153"/>
      <c r="F24" s="154"/>
      <c r="G24" s="152"/>
      <c r="H24" s="153"/>
      <c r="I24" s="154"/>
      <c r="J24" s="155"/>
      <c r="K24" s="155"/>
      <c r="L24" s="155"/>
      <c r="M24" s="155"/>
      <c r="N24" s="155"/>
      <c r="O24" s="155"/>
      <c r="P24" s="73"/>
    </row>
    <row r="25" spans="2:16" ht="30">
      <c r="B25" s="126" t="s">
        <v>24</v>
      </c>
      <c r="C25" s="151"/>
      <c r="D25" s="152"/>
      <c r="E25" s="153"/>
      <c r="F25" s="154"/>
      <c r="G25" s="152"/>
      <c r="H25" s="153"/>
      <c r="I25" s="154"/>
      <c r="J25" s="155"/>
      <c r="K25" s="155"/>
      <c r="L25" s="155"/>
      <c r="M25" s="155"/>
      <c r="N25" s="155"/>
      <c r="O25" s="155"/>
      <c r="P25" s="73"/>
    </row>
    <row r="26" spans="2:16">
      <c r="B26" s="126" t="s">
        <v>25</v>
      </c>
      <c r="C26" s="151"/>
      <c r="D26" s="152"/>
      <c r="E26" s="153"/>
      <c r="F26" s="154"/>
      <c r="G26" s="152"/>
      <c r="H26" s="153"/>
      <c r="I26" s="154"/>
      <c r="J26" s="155"/>
      <c r="K26" s="155"/>
      <c r="L26" s="155"/>
      <c r="M26" s="155"/>
      <c r="N26" s="155"/>
      <c r="O26" s="155"/>
      <c r="P26" s="73"/>
    </row>
    <row r="27" spans="2:16">
      <c r="B27" s="126" t="s">
        <v>26</v>
      </c>
      <c r="C27" s="151"/>
      <c r="D27" s="152"/>
      <c r="E27" s="153"/>
      <c r="F27" s="154"/>
      <c r="G27" s="152"/>
      <c r="H27" s="153"/>
      <c r="I27" s="154"/>
      <c r="J27" s="155"/>
      <c r="K27" s="155"/>
      <c r="L27" s="155"/>
      <c r="M27" s="155"/>
      <c r="N27" s="155"/>
      <c r="O27" s="155"/>
      <c r="P27" s="73"/>
    </row>
    <row r="28" spans="2:16" ht="15.75" thickBot="1">
      <c r="B28" s="128" t="s">
        <v>27</v>
      </c>
      <c r="C28" s="156"/>
      <c r="D28" s="157"/>
      <c r="E28" s="158"/>
      <c r="F28" s="159"/>
      <c r="G28" s="157"/>
      <c r="H28" s="158"/>
      <c r="I28" s="159"/>
      <c r="J28" s="160"/>
      <c r="K28" s="160"/>
      <c r="L28" s="160"/>
      <c r="M28" s="160"/>
      <c r="N28" s="160"/>
      <c r="O28" s="160"/>
      <c r="P28" s="74"/>
    </row>
    <row r="32" spans="2:16" hidden="1"/>
    <row r="33" spans="1:17" ht="31.5" hidden="1">
      <c r="A33" s="58" t="s">
        <v>39</v>
      </c>
      <c r="B33" s="59" t="s">
        <v>40</v>
      </c>
      <c r="C33" s="60" t="s">
        <v>41</v>
      </c>
      <c r="D33" s="60" t="s">
        <v>92</v>
      </c>
      <c r="E33" s="61" t="s">
        <v>10</v>
      </c>
      <c r="F33" s="61" t="s">
        <v>77</v>
      </c>
      <c r="G33" s="60" t="s">
        <v>43</v>
      </c>
      <c r="H33" s="61" t="s">
        <v>10</v>
      </c>
      <c r="I33" s="61" t="s">
        <v>89</v>
      </c>
      <c r="J33" s="61" t="s">
        <v>90</v>
      </c>
      <c r="K33" s="61" t="s">
        <v>91</v>
      </c>
      <c r="L33" s="62" t="s">
        <v>47</v>
      </c>
      <c r="M33" s="61" t="s">
        <v>48</v>
      </c>
      <c r="N33" s="62" t="s">
        <v>47</v>
      </c>
      <c r="O33" s="61" t="s">
        <v>48</v>
      </c>
      <c r="P33" s="63"/>
    </row>
    <row r="34" spans="1:17" ht="15.75" hidden="1">
      <c r="A34" s="58" t="s">
        <v>88</v>
      </c>
      <c r="B34" s="64">
        <f>B10</f>
        <v>0</v>
      </c>
      <c r="C34" s="65">
        <f>C13</f>
        <v>0</v>
      </c>
      <c r="D34" s="65">
        <f t="shared" ref="D34:O34" si="1">D13</f>
        <v>0</v>
      </c>
      <c r="E34" s="65">
        <f t="shared" si="1"/>
        <v>0</v>
      </c>
      <c r="F34" s="65">
        <f t="shared" si="1"/>
        <v>0</v>
      </c>
      <c r="G34" s="65">
        <f t="shared" si="1"/>
        <v>0</v>
      </c>
      <c r="H34" s="65">
        <f t="shared" si="1"/>
        <v>0</v>
      </c>
      <c r="I34" s="65">
        <f t="shared" si="1"/>
        <v>0</v>
      </c>
      <c r="J34" s="65">
        <f t="shared" si="1"/>
        <v>0</v>
      </c>
      <c r="K34" s="65">
        <f t="shared" si="1"/>
        <v>0</v>
      </c>
      <c r="L34" s="65">
        <f t="shared" si="1"/>
        <v>0</v>
      </c>
      <c r="M34" s="65">
        <f t="shared" si="1"/>
        <v>0</v>
      </c>
      <c r="N34" s="65">
        <f t="shared" si="1"/>
        <v>0</v>
      </c>
      <c r="O34" s="65">
        <f t="shared" si="1"/>
        <v>0</v>
      </c>
      <c r="P34" s="66" t="e">
        <f>P35/B34</f>
        <v>#DIV/0!</v>
      </c>
    </row>
    <row r="35" spans="1:17" ht="15.75" hidden="1">
      <c r="A35" s="58"/>
      <c r="B35" s="58"/>
      <c r="C35" s="67">
        <f>B34*C34</f>
        <v>0</v>
      </c>
      <c r="D35" s="67">
        <f>(B34-C35)*D34</f>
        <v>0</v>
      </c>
      <c r="E35" s="67">
        <f>E34*D37</f>
        <v>0</v>
      </c>
      <c r="F35" s="68">
        <f>E37*F34</f>
        <v>0</v>
      </c>
      <c r="G35" s="67">
        <f>F37*G34</f>
        <v>0</v>
      </c>
      <c r="H35" s="67">
        <f>H34*G37</f>
        <v>0</v>
      </c>
      <c r="I35" s="67">
        <f>H37*I34</f>
        <v>0</v>
      </c>
      <c r="J35" s="67">
        <f>I37*J34</f>
        <v>0</v>
      </c>
      <c r="K35" s="67">
        <f>K38*K34</f>
        <v>0</v>
      </c>
      <c r="L35" s="67">
        <f>L38*L34</f>
        <v>0</v>
      </c>
      <c r="M35" s="67">
        <f>M38*M34</f>
        <v>0</v>
      </c>
      <c r="N35" s="67">
        <f>K39*N34</f>
        <v>0</v>
      </c>
      <c r="O35" s="67">
        <f>O39*O34</f>
        <v>0</v>
      </c>
      <c r="P35" s="67">
        <f>SUM(C35:O35)</f>
        <v>0</v>
      </c>
    </row>
    <row r="36" spans="1:17" ht="15.75" hidden="1">
      <c r="A36" s="58"/>
      <c r="B36" s="58"/>
      <c r="C36" s="58"/>
      <c r="D36" s="58"/>
      <c r="E36" s="58"/>
      <c r="F36" s="69"/>
      <c r="G36" s="58"/>
      <c r="H36" s="58"/>
      <c r="I36" s="58"/>
      <c r="J36" s="58"/>
      <c r="K36" s="58"/>
      <c r="L36" s="58"/>
      <c r="M36" s="58"/>
      <c r="N36" s="58"/>
      <c r="O36" s="58"/>
      <c r="P36" s="58"/>
    </row>
    <row r="37" spans="1:17" ht="15.75" hidden="1">
      <c r="A37" s="58"/>
      <c r="B37" s="58" t="s">
        <v>52</v>
      </c>
      <c r="C37" s="58"/>
      <c r="D37" s="67">
        <f>B34-(C35+D35)</f>
        <v>0</v>
      </c>
      <c r="E37" s="67">
        <f t="shared" ref="E37:J37" si="2">D37-E35</f>
        <v>0</v>
      </c>
      <c r="F37" s="68">
        <f t="shared" si="2"/>
        <v>0</v>
      </c>
      <c r="G37" s="67">
        <f t="shared" si="2"/>
        <v>0</v>
      </c>
      <c r="H37" s="67">
        <f t="shared" si="2"/>
        <v>0</v>
      </c>
      <c r="I37" s="67">
        <f t="shared" si="2"/>
        <v>0</v>
      </c>
      <c r="J37" s="67">
        <f t="shared" si="2"/>
        <v>0</v>
      </c>
      <c r="K37" s="58"/>
      <c r="L37" s="58"/>
      <c r="M37" s="58"/>
      <c r="N37" s="58"/>
      <c r="O37" s="58"/>
      <c r="P37" s="58"/>
    </row>
    <row r="38" spans="1:17" ht="15.75" hidden="1">
      <c r="A38" s="58"/>
      <c r="B38" s="58"/>
      <c r="C38" s="58"/>
      <c r="D38" s="58"/>
      <c r="E38" s="58"/>
      <c r="F38" s="58"/>
      <c r="G38" s="69"/>
      <c r="H38" s="58"/>
      <c r="I38" s="58"/>
      <c r="J38" s="58" t="s">
        <v>53</v>
      </c>
      <c r="K38" s="67">
        <f>0.65*J37</f>
        <v>0</v>
      </c>
      <c r="L38" s="67">
        <f>K38-K35</f>
        <v>0</v>
      </c>
      <c r="M38" s="67">
        <f>L38-L35</f>
        <v>0</v>
      </c>
      <c r="N38" s="67">
        <f>M38-M35</f>
        <v>0</v>
      </c>
      <c r="O38" s="58"/>
      <c r="P38" s="58"/>
      <c r="Q38" s="58"/>
    </row>
    <row r="39" spans="1:17" ht="15.75" hidden="1">
      <c r="A39" s="58"/>
      <c r="B39" s="70"/>
      <c r="C39" s="58"/>
      <c r="D39" s="58"/>
      <c r="E39" s="58"/>
      <c r="F39" s="58"/>
      <c r="G39" s="69"/>
      <c r="H39" s="58"/>
      <c r="I39" s="58"/>
      <c r="J39" s="58" t="s">
        <v>54</v>
      </c>
      <c r="K39" s="67">
        <f>J37*0.35</f>
        <v>0</v>
      </c>
      <c r="L39" s="58"/>
      <c r="M39" s="58"/>
      <c r="N39" s="58"/>
      <c r="O39" s="67">
        <f>K39-N35</f>
        <v>0</v>
      </c>
      <c r="P39" s="67">
        <f>O39-O35</f>
        <v>0</v>
      </c>
      <c r="Q39" s="58"/>
    </row>
    <row r="40" spans="1:17" ht="15.75" hidden="1">
      <c r="A40" s="58"/>
      <c r="B40" s="58"/>
      <c r="C40" s="58"/>
      <c r="D40" s="58"/>
      <c r="E40" s="58"/>
      <c r="F40" s="58"/>
      <c r="G40" s="69"/>
      <c r="H40" s="58"/>
      <c r="I40" s="58"/>
      <c r="J40" s="58"/>
      <c r="K40" s="58"/>
      <c r="L40" s="58"/>
      <c r="M40" s="58"/>
      <c r="N40" s="58"/>
      <c r="O40" s="58"/>
      <c r="P40" s="58"/>
      <c r="Q40" s="58"/>
    </row>
    <row r="41" spans="1:17" ht="15.75">
      <c r="A41" s="210" t="s">
        <v>55</v>
      </c>
      <c r="B41" s="210"/>
      <c r="C41" s="67">
        <f>C35+D35+G35</f>
        <v>0</v>
      </c>
      <c r="D41" s="58"/>
      <c r="E41" s="58"/>
      <c r="F41" s="58"/>
      <c r="G41" s="69"/>
      <c r="H41" s="58"/>
      <c r="I41" s="58"/>
      <c r="J41" s="58"/>
      <c r="K41" s="58"/>
      <c r="L41" s="58"/>
      <c r="M41" s="58"/>
      <c r="N41" s="58"/>
      <c r="O41" s="58"/>
      <c r="P41" s="58"/>
      <c r="Q41" s="58"/>
    </row>
    <row r="42" spans="1:17" ht="15.75">
      <c r="A42" s="211" t="s">
        <v>56</v>
      </c>
      <c r="B42" s="211"/>
      <c r="C42" s="67">
        <f>E35+F35+H35+I35+J35+K35+M35+O35</f>
        <v>0</v>
      </c>
      <c r="D42" s="58"/>
      <c r="E42" s="58"/>
      <c r="F42" s="58"/>
      <c r="G42" s="69"/>
      <c r="H42" s="58"/>
      <c r="I42" s="58"/>
      <c r="J42" s="58"/>
      <c r="K42" s="58"/>
      <c r="L42" s="58"/>
      <c r="M42" s="58"/>
      <c r="N42" s="58"/>
      <c r="O42" s="58"/>
      <c r="P42" s="58"/>
      <c r="Q42" s="58"/>
    </row>
    <row r="43" spans="1:17" ht="15.75">
      <c r="A43" s="212" t="s">
        <v>57</v>
      </c>
      <c r="B43" s="212"/>
      <c r="C43" s="67">
        <f>L35+N35</f>
        <v>0</v>
      </c>
      <c r="D43" s="58"/>
      <c r="E43" s="58"/>
      <c r="F43" s="58"/>
      <c r="G43" s="69"/>
      <c r="H43" s="58"/>
      <c r="I43" s="58"/>
      <c r="J43" s="58"/>
      <c r="K43" s="58"/>
      <c r="L43" s="58"/>
      <c r="M43" s="58"/>
      <c r="N43" s="58"/>
      <c r="O43" s="58"/>
      <c r="P43" s="58"/>
      <c r="Q43" s="58"/>
    </row>
    <row r="44" spans="1:17" ht="15.75">
      <c r="A44" s="58"/>
      <c r="B44" s="58"/>
      <c r="C44" s="58"/>
      <c r="D44" s="58"/>
      <c r="E44" s="58"/>
      <c r="F44" s="58"/>
      <c r="G44" s="69"/>
      <c r="H44" s="58"/>
      <c r="I44" s="58"/>
      <c r="J44" s="58"/>
      <c r="K44" s="58"/>
      <c r="L44" s="58"/>
      <c r="M44" s="58"/>
      <c r="N44" s="58"/>
      <c r="O44" s="58"/>
      <c r="P44" s="58"/>
      <c r="Q44" s="58"/>
    </row>
    <row r="45" spans="1:17" ht="15.75">
      <c r="A45" s="58"/>
      <c r="B45" s="58"/>
      <c r="C45" s="67"/>
      <c r="D45" s="58"/>
      <c r="E45" s="58"/>
      <c r="F45" s="58"/>
      <c r="G45" s="69"/>
      <c r="H45" s="58"/>
      <c r="I45" s="58"/>
      <c r="J45" s="58"/>
      <c r="K45" s="58"/>
      <c r="L45" s="58"/>
      <c r="M45" s="58"/>
      <c r="N45" s="58"/>
      <c r="O45" s="58"/>
      <c r="P45" s="58"/>
      <c r="Q45" s="58"/>
    </row>
    <row r="46" spans="1:17" ht="15.75">
      <c r="A46" s="58"/>
      <c r="B46" s="58"/>
      <c r="C46" s="58"/>
      <c r="D46" s="58"/>
      <c r="E46" s="58"/>
      <c r="F46" s="58"/>
      <c r="G46" s="69"/>
      <c r="H46" s="58"/>
      <c r="I46" s="58"/>
      <c r="J46" s="58"/>
      <c r="K46" s="58"/>
      <c r="L46" s="58"/>
      <c r="M46" s="58"/>
      <c r="N46" s="58"/>
      <c r="O46" s="58"/>
      <c r="P46" s="58"/>
      <c r="Q46" s="58"/>
    </row>
    <row r="47" spans="1:17" ht="15.75">
      <c r="A47" s="58"/>
      <c r="B47" s="58"/>
      <c r="C47" s="67"/>
      <c r="D47" s="58"/>
      <c r="E47" s="58"/>
      <c r="F47" s="58"/>
      <c r="G47" s="69"/>
      <c r="H47" s="58"/>
      <c r="I47" s="58"/>
      <c r="J47" s="58"/>
      <c r="K47" s="58"/>
      <c r="L47" s="58"/>
      <c r="M47" s="58"/>
      <c r="N47" s="58"/>
      <c r="O47" s="58"/>
      <c r="P47" s="58"/>
      <c r="Q47" s="58"/>
    </row>
  </sheetData>
  <sheetProtection selectLockedCells="1"/>
  <mergeCells count="40">
    <mergeCell ref="D11:F11"/>
    <mergeCell ref="G11:I11"/>
    <mergeCell ref="D1:F2"/>
    <mergeCell ref="G1:I2"/>
    <mergeCell ref="E5:F5"/>
    <mergeCell ref="H5:I5"/>
    <mergeCell ref="J1:J2"/>
    <mergeCell ref="K1:K2"/>
    <mergeCell ref="L1:M2"/>
    <mergeCell ref="N1:O2"/>
    <mergeCell ref="E4:F4"/>
    <mergeCell ref="H4:I4"/>
    <mergeCell ref="L11:M11"/>
    <mergeCell ref="N11:O11"/>
    <mergeCell ref="P11:P12"/>
    <mergeCell ref="L15:M15"/>
    <mergeCell ref="N15:O15"/>
    <mergeCell ref="A43:B43"/>
    <mergeCell ref="A41:B41"/>
    <mergeCell ref="A1:B2"/>
    <mergeCell ref="A4:B4"/>
    <mergeCell ref="A42:B42"/>
    <mergeCell ref="A7:B7"/>
    <mergeCell ref="A8:B8"/>
    <mergeCell ref="A9:B9"/>
    <mergeCell ref="A10:A11"/>
    <mergeCell ref="B10:B11"/>
    <mergeCell ref="C19:C20"/>
    <mergeCell ref="B19:B20"/>
    <mergeCell ref="D19:D20"/>
    <mergeCell ref="E19:E20"/>
    <mergeCell ref="F19:F20"/>
    <mergeCell ref="P19:P20"/>
    <mergeCell ref="L19:M20"/>
    <mergeCell ref="N19:O20"/>
    <mergeCell ref="G19:G20"/>
    <mergeCell ref="H19:H20"/>
    <mergeCell ref="I19:I20"/>
    <mergeCell ref="J19:J20"/>
    <mergeCell ref="K19:K20"/>
  </mergeCells>
  <pageMargins left="0.7" right="0.7" top="0.75" bottom="0.75" header="0.3" footer="0.3"/>
  <pageSetup orientation="portrait" horizontalDpi="0"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
  <sheetViews>
    <sheetView zoomScale="86" zoomScaleNormal="86" workbookViewId="0">
      <selection activeCell="G11" sqref="G11:I11"/>
    </sheetView>
  </sheetViews>
  <sheetFormatPr defaultColWidth="8.85546875" defaultRowHeight="15"/>
  <cols>
    <col min="1" max="1" width="8.85546875" style="4"/>
    <col min="2" max="2" width="17.5703125" style="4" customWidth="1"/>
    <col min="3" max="11" width="22.140625" style="4" customWidth="1"/>
    <col min="12" max="12" width="15.28515625" style="4" customWidth="1"/>
    <col min="13" max="13" width="14.85546875" style="4" customWidth="1"/>
    <col min="14" max="14" width="13.28515625" style="4" customWidth="1"/>
    <col min="15" max="15" width="8.85546875" style="4"/>
    <col min="16" max="16" width="11" style="4" customWidth="1"/>
    <col min="17" max="16384" width="8.85546875" style="4"/>
  </cols>
  <sheetData>
    <row r="1" spans="1:16" ht="14.45" customHeight="1" thickBot="1">
      <c r="A1" s="259" t="s">
        <v>97</v>
      </c>
      <c r="B1" s="277"/>
      <c r="C1" s="2" t="s">
        <v>58</v>
      </c>
      <c r="D1" s="265" t="s">
        <v>104</v>
      </c>
      <c r="E1" s="266"/>
      <c r="F1" s="267"/>
      <c r="G1" s="265" t="s">
        <v>59</v>
      </c>
      <c r="H1" s="266"/>
      <c r="I1" s="267"/>
      <c r="J1" s="237" t="s">
        <v>0</v>
      </c>
      <c r="K1" s="239" t="s">
        <v>1</v>
      </c>
      <c r="L1" s="231" t="s">
        <v>60</v>
      </c>
      <c r="M1" s="232"/>
      <c r="N1" s="231" t="s">
        <v>38</v>
      </c>
      <c r="O1" s="232"/>
      <c r="P1" s="3" t="s">
        <v>61</v>
      </c>
    </row>
    <row r="2" spans="1:16" s="7" customFormat="1" ht="28.15" customHeight="1" thickBot="1">
      <c r="A2" s="278"/>
      <c r="B2" s="279"/>
      <c r="C2" s="5" t="s">
        <v>13</v>
      </c>
      <c r="D2" s="268"/>
      <c r="E2" s="269"/>
      <c r="F2" s="270"/>
      <c r="G2" s="268"/>
      <c r="H2" s="269"/>
      <c r="I2" s="270"/>
      <c r="J2" s="238"/>
      <c r="K2" s="240"/>
      <c r="L2" s="233"/>
      <c r="M2" s="234"/>
      <c r="N2" s="233"/>
      <c r="O2" s="234"/>
      <c r="P2" s="6"/>
    </row>
    <row r="3" spans="1:16" s="19" customFormat="1" ht="26.25" thickBot="1">
      <c r="A3" s="8"/>
      <c r="B3" s="9" t="s">
        <v>63</v>
      </c>
      <c r="C3" s="10" t="s">
        <v>64</v>
      </c>
      <c r="D3" s="11" t="s">
        <v>9</v>
      </c>
      <c r="E3" s="12" t="s">
        <v>10</v>
      </c>
      <c r="F3" s="13" t="s">
        <v>74</v>
      </c>
      <c r="G3" s="14" t="s">
        <v>65</v>
      </c>
      <c r="H3" s="15" t="s">
        <v>75</v>
      </c>
      <c r="I3" s="13" t="s">
        <v>76</v>
      </c>
      <c r="J3" s="16" t="s">
        <v>66</v>
      </c>
      <c r="K3" s="16" t="s">
        <v>67</v>
      </c>
      <c r="L3" s="17" t="s">
        <v>47</v>
      </c>
      <c r="M3" s="16" t="s">
        <v>68</v>
      </c>
      <c r="N3" s="17" t="s">
        <v>47</v>
      </c>
      <c r="O3" s="16" t="s">
        <v>68</v>
      </c>
      <c r="P3" s="18"/>
    </row>
    <row r="4" spans="1:16" ht="28.15" customHeight="1" thickBot="1">
      <c r="A4" s="257" t="s">
        <v>69</v>
      </c>
      <c r="B4" s="258"/>
      <c r="C4" s="146">
        <v>1.4999999999999999E-2</v>
      </c>
      <c r="D4" s="21">
        <v>0</v>
      </c>
      <c r="E4" s="254">
        <v>0</v>
      </c>
      <c r="F4" s="255"/>
      <c r="G4" s="22">
        <v>0.05</v>
      </c>
      <c r="H4" s="263">
        <v>0.06</v>
      </c>
      <c r="I4" s="264"/>
      <c r="J4" s="23">
        <v>0.01</v>
      </c>
      <c r="K4" s="23">
        <v>0.03</v>
      </c>
      <c r="L4" s="24">
        <v>0.11</v>
      </c>
      <c r="M4" s="23">
        <v>0.11</v>
      </c>
      <c r="N4" s="24">
        <v>0.13</v>
      </c>
      <c r="O4" s="23">
        <v>0.13</v>
      </c>
      <c r="P4" s="25">
        <f>P5/B5</f>
        <v>0.32580645161290323</v>
      </c>
    </row>
    <row r="5" spans="1:16" s="33" customFormat="1" ht="39" thickBot="1">
      <c r="A5" s="8" t="s">
        <v>70</v>
      </c>
      <c r="B5" s="26">
        <v>9.3000000000000007</v>
      </c>
      <c r="C5" s="27">
        <v>0.14000000000000001</v>
      </c>
      <c r="D5" s="28">
        <v>0</v>
      </c>
      <c r="E5" s="241">
        <v>0</v>
      </c>
      <c r="F5" s="242"/>
      <c r="G5" s="29">
        <v>0.46</v>
      </c>
      <c r="H5" s="241">
        <v>0.52</v>
      </c>
      <c r="I5" s="242"/>
      <c r="J5" s="30">
        <v>0.08</v>
      </c>
      <c r="K5" s="30">
        <v>0.16</v>
      </c>
      <c r="L5" s="31">
        <v>0.53</v>
      </c>
      <c r="M5" s="30">
        <v>0.48</v>
      </c>
      <c r="N5" s="31">
        <v>0.35</v>
      </c>
      <c r="O5" s="30">
        <v>0.31</v>
      </c>
      <c r="P5" s="32">
        <f>SUM(C5:O5)</f>
        <v>3.0300000000000002</v>
      </c>
    </row>
    <row r="6" spans="1:16" ht="15.75" thickBot="1"/>
    <row r="7" spans="1:16">
      <c r="A7" s="246" t="s">
        <v>87</v>
      </c>
      <c r="B7" s="247"/>
      <c r="C7" s="34" t="s">
        <v>85</v>
      </c>
    </row>
    <row r="8" spans="1:16" s="36" customFormat="1">
      <c r="A8" s="248" t="s">
        <v>86</v>
      </c>
      <c r="B8" s="249"/>
      <c r="C8" s="35">
        <f>P4</f>
        <v>0.32580645161290323</v>
      </c>
    </row>
    <row r="9" spans="1:16" s="36" customFormat="1" ht="15.75" thickBot="1">
      <c r="A9" s="250" t="s">
        <v>71</v>
      </c>
      <c r="B9" s="251"/>
      <c r="C9" s="37" t="e">
        <f>P13</f>
        <v>#DIV/0!</v>
      </c>
    </row>
    <row r="10" spans="1:16" ht="15.75" thickBot="1">
      <c r="A10" s="280" t="s">
        <v>78</v>
      </c>
      <c r="B10" s="215"/>
    </row>
    <row r="11" spans="1:16" s="7" customFormat="1" ht="30" customHeight="1" thickBot="1">
      <c r="A11" s="281"/>
      <c r="B11" s="216"/>
      <c r="C11" s="147" t="s">
        <v>99</v>
      </c>
      <c r="D11" s="285" t="s">
        <v>106</v>
      </c>
      <c r="E11" s="285"/>
      <c r="F11" s="286"/>
      <c r="G11" s="284" t="s">
        <v>98</v>
      </c>
      <c r="H11" s="284"/>
      <c r="I11" s="284"/>
      <c r="J11" s="148" t="s">
        <v>0</v>
      </c>
      <c r="K11" s="149" t="s">
        <v>1</v>
      </c>
      <c r="L11" s="235" t="s">
        <v>60</v>
      </c>
      <c r="M11" s="236"/>
      <c r="N11" s="282" t="s">
        <v>2</v>
      </c>
      <c r="O11" s="283"/>
      <c r="P11" s="227" t="s">
        <v>81</v>
      </c>
    </row>
    <row r="12" spans="1:16" s="19" customFormat="1" ht="30.75" thickBot="1">
      <c r="B12" s="41" t="s">
        <v>19</v>
      </c>
      <c r="C12" s="150" t="s">
        <v>13</v>
      </c>
      <c r="D12" s="43" t="s">
        <v>4</v>
      </c>
      <c r="E12" s="44" t="s">
        <v>5</v>
      </c>
      <c r="F12" s="45" t="s">
        <v>6</v>
      </c>
      <c r="G12" s="46" t="s">
        <v>9</v>
      </c>
      <c r="H12" s="47" t="s">
        <v>10</v>
      </c>
      <c r="I12" s="48" t="s">
        <v>11</v>
      </c>
      <c r="J12" s="49" t="s">
        <v>12</v>
      </c>
      <c r="K12" s="50" t="s">
        <v>7</v>
      </c>
      <c r="L12" s="51" t="s">
        <v>47</v>
      </c>
      <c r="M12" s="51" t="s">
        <v>68</v>
      </c>
      <c r="N12" s="111" t="s">
        <v>93</v>
      </c>
      <c r="O12" s="112" t="s">
        <v>68</v>
      </c>
      <c r="P12" s="228"/>
    </row>
    <row r="13" spans="1:16" ht="75.75" thickBot="1">
      <c r="B13" s="120" t="s">
        <v>29</v>
      </c>
      <c r="C13" s="161"/>
      <c r="D13" s="162"/>
      <c r="E13" s="163"/>
      <c r="F13" s="164"/>
      <c r="G13" s="162"/>
      <c r="H13" s="163"/>
      <c r="I13" s="164"/>
      <c r="J13" s="161"/>
      <c r="K13" s="161"/>
      <c r="L13" s="165"/>
      <c r="M13" s="165"/>
      <c r="N13" s="166"/>
      <c r="O13" s="167"/>
      <c r="P13" s="52" t="e">
        <f>P34</f>
        <v>#DIV/0!</v>
      </c>
    </row>
    <row r="14" spans="1:16" s="33" customFormat="1" ht="15.75" thickBot="1">
      <c r="B14" s="53" t="s">
        <v>79</v>
      </c>
      <c r="C14" s="54">
        <f>C35</f>
        <v>0</v>
      </c>
      <c r="D14" s="54">
        <f t="shared" ref="D14:O14" si="0">D35</f>
        <v>0</v>
      </c>
      <c r="E14" s="54">
        <f t="shared" si="0"/>
        <v>0</v>
      </c>
      <c r="F14" s="54">
        <f t="shared" si="0"/>
        <v>0</v>
      </c>
      <c r="G14" s="54">
        <f t="shared" si="0"/>
        <v>0</v>
      </c>
      <c r="H14" s="54">
        <f t="shared" si="0"/>
        <v>0</v>
      </c>
      <c r="I14" s="54">
        <f t="shared" si="0"/>
        <v>0</v>
      </c>
      <c r="J14" s="54">
        <f t="shared" si="0"/>
        <v>0</v>
      </c>
      <c r="K14" s="54">
        <f t="shared" si="0"/>
        <v>0</v>
      </c>
      <c r="L14" s="54">
        <f t="shared" si="0"/>
        <v>0</v>
      </c>
      <c r="M14" s="54">
        <f t="shared" si="0"/>
        <v>0</v>
      </c>
      <c r="N14" s="54">
        <f t="shared" si="0"/>
        <v>0</v>
      </c>
      <c r="O14" s="54">
        <f t="shared" si="0"/>
        <v>0</v>
      </c>
      <c r="P14" s="54">
        <f>P35</f>
        <v>0</v>
      </c>
    </row>
    <row r="15" spans="1:16" s="55" customFormat="1" ht="45">
      <c r="B15" s="122" t="s">
        <v>14</v>
      </c>
      <c r="C15" s="136" t="s">
        <v>18</v>
      </c>
      <c r="D15" s="117" t="s">
        <v>18</v>
      </c>
      <c r="E15" s="118" t="s">
        <v>18</v>
      </c>
      <c r="F15" s="119" t="s">
        <v>18</v>
      </c>
      <c r="G15" s="117" t="s">
        <v>18</v>
      </c>
      <c r="H15" s="118" t="s">
        <v>18</v>
      </c>
      <c r="I15" s="119" t="s">
        <v>18</v>
      </c>
      <c r="J15" s="116" t="s">
        <v>18</v>
      </c>
      <c r="K15" s="116" t="s">
        <v>18</v>
      </c>
      <c r="L15" s="243" t="s">
        <v>18</v>
      </c>
      <c r="M15" s="244"/>
      <c r="N15" s="275" t="s">
        <v>18</v>
      </c>
      <c r="O15" s="276"/>
      <c r="P15" s="116"/>
    </row>
    <row r="16" spans="1:16">
      <c r="B16" s="123" t="s">
        <v>15</v>
      </c>
      <c r="C16" s="168"/>
      <c r="D16" s="169"/>
      <c r="E16" s="170"/>
      <c r="F16" s="171"/>
      <c r="G16" s="169"/>
      <c r="H16" s="170"/>
      <c r="I16" s="171"/>
      <c r="J16" s="172"/>
      <c r="K16" s="172"/>
      <c r="L16" s="172"/>
      <c r="M16" s="172"/>
      <c r="N16" s="172"/>
      <c r="O16" s="172"/>
      <c r="P16" s="71"/>
    </row>
    <row r="17" spans="2:16">
      <c r="B17" s="123" t="s">
        <v>16</v>
      </c>
      <c r="C17" s="168"/>
      <c r="D17" s="169"/>
      <c r="E17" s="170"/>
      <c r="F17" s="171"/>
      <c r="G17" s="169"/>
      <c r="H17" s="170"/>
      <c r="I17" s="171"/>
      <c r="J17" s="172"/>
      <c r="K17" s="172"/>
      <c r="L17" s="172"/>
      <c r="M17" s="172"/>
      <c r="N17" s="172"/>
      <c r="O17" s="172"/>
      <c r="P17" s="71"/>
    </row>
    <row r="18" spans="2:16" ht="15.75" thickBot="1">
      <c r="B18" s="124" t="s">
        <v>17</v>
      </c>
      <c r="C18" s="173"/>
      <c r="D18" s="174"/>
      <c r="E18" s="175"/>
      <c r="F18" s="176"/>
      <c r="G18" s="174"/>
      <c r="H18" s="175"/>
      <c r="I18" s="176"/>
      <c r="J18" s="177"/>
      <c r="K18" s="177"/>
      <c r="L18" s="177"/>
      <c r="M18" s="177"/>
      <c r="N18" s="177"/>
      <c r="O18" s="177"/>
      <c r="P18" s="72"/>
    </row>
    <row r="19" spans="2:16" ht="52.15" customHeight="1" thickBot="1">
      <c r="B19" s="217" t="s">
        <v>20</v>
      </c>
      <c r="C19" s="206" t="s">
        <v>96</v>
      </c>
      <c r="D19" s="206" t="s">
        <v>96</v>
      </c>
      <c r="E19" s="206" t="s">
        <v>96</v>
      </c>
      <c r="F19" s="206" t="s">
        <v>96</v>
      </c>
      <c r="G19" s="206" t="s">
        <v>96</v>
      </c>
      <c r="H19" s="206" t="s">
        <v>96</v>
      </c>
      <c r="I19" s="206" t="s">
        <v>96</v>
      </c>
      <c r="J19" s="206" t="s">
        <v>96</v>
      </c>
      <c r="K19" s="206" t="s">
        <v>96</v>
      </c>
      <c r="L19" s="206" t="s">
        <v>96</v>
      </c>
      <c r="M19" s="207"/>
      <c r="N19" s="206" t="s">
        <v>96</v>
      </c>
      <c r="O19" s="207"/>
      <c r="P19" s="206"/>
    </row>
    <row r="20" spans="2:16" ht="15" hidden="1" customHeight="1">
      <c r="B20" s="218"/>
      <c r="C20" s="275"/>
      <c r="D20" s="275"/>
      <c r="E20" s="275"/>
      <c r="F20" s="275"/>
      <c r="G20" s="275"/>
      <c r="H20" s="275"/>
      <c r="I20" s="275"/>
      <c r="J20" s="275"/>
      <c r="K20" s="275"/>
      <c r="L20" s="275"/>
      <c r="M20" s="276"/>
      <c r="N20" s="275"/>
      <c r="O20" s="276"/>
      <c r="P20" s="275"/>
    </row>
    <row r="21" spans="2:16">
      <c r="B21" s="125" t="s">
        <v>28</v>
      </c>
      <c r="C21" s="151"/>
      <c r="D21" s="152"/>
      <c r="E21" s="153"/>
      <c r="F21" s="154"/>
      <c r="G21" s="152"/>
      <c r="H21" s="153"/>
      <c r="I21" s="154"/>
      <c r="J21" s="155"/>
      <c r="K21" s="155"/>
      <c r="L21" s="155"/>
      <c r="M21" s="155"/>
      <c r="N21" s="155"/>
      <c r="O21" s="155"/>
      <c r="P21" s="73"/>
    </row>
    <row r="22" spans="2:16">
      <c r="B22" s="126" t="s">
        <v>21</v>
      </c>
      <c r="C22" s="151"/>
      <c r="D22" s="152"/>
      <c r="E22" s="153"/>
      <c r="F22" s="154"/>
      <c r="G22" s="152"/>
      <c r="H22" s="153"/>
      <c r="I22" s="154"/>
      <c r="J22" s="155"/>
      <c r="K22" s="155"/>
      <c r="L22" s="155"/>
      <c r="M22" s="155"/>
      <c r="N22" s="155"/>
      <c r="O22" s="155"/>
      <c r="P22" s="73"/>
    </row>
    <row r="23" spans="2:16" ht="30">
      <c r="B23" s="126" t="s">
        <v>22</v>
      </c>
      <c r="C23" s="151"/>
      <c r="D23" s="152"/>
      <c r="E23" s="153"/>
      <c r="F23" s="154"/>
      <c r="G23" s="152"/>
      <c r="H23" s="153"/>
      <c r="I23" s="154"/>
      <c r="J23" s="155"/>
      <c r="K23" s="155"/>
      <c r="L23" s="155"/>
      <c r="M23" s="155"/>
      <c r="N23" s="155"/>
      <c r="O23" s="155"/>
      <c r="P23" s="73"/>
    </row>
    <row r="24" spans="2:16" ht="30">
      <c r="B24" s="127" t="s">
        <v>23</v>
      </c>
      <c r="C24" s="151"/>
      <c r="D24" s="152"/>
      <c r="E24" s="153"/>
      <c r="F24" s="154"/>
      <c r="G24" s="152"/>
      <c r="H24" s="153"/>
      <c r="I24" s="154"/>
      <c r="J24" s="155"/>
      <c r="K24" s="155"/>
      <c r="L24" s="155"/>
      <c r="M24" s="155"/>
      <c r="N24" s="155"/>
      <c r="O24" s="155"/>
      <c r="P24" s="73"/>
    </row>
    <row r="25" spans="2:16" ht="30">
      <c r="B25" s="126" t="s">
        <v>24</v>
      </c>
      <c r="C25" s="151"/>
      <c r="D25" s="152"/>
      <c r="E25" s="153"/>
      <c r="F25" s="154"/>
      <c r="G25" s="152"/>
      <c r="H25" s="153"/>
      <c r="I25" s="154"/>
      <c r="J25" s="155"/>
      <c r="K25" s="155"/>
      <c r="L25" s="155"/>
      <c r="M25" s="155"/>
      <c r="N25" s="155"/>
      <c r="O25" s="155"/>
      <c r="P25" s="73"/>
    </row>
    <row r="26" spans="2:16">
      <c r="B26" s="126" t="s">
        <v>25</v>
      </c>
      <c r="C26" s="151"/>
      <c r="D26" s="152"/>
      <c r="E26" s="153"/>
      <c r="F26" s="154"/>
      <c r="G26" s="152"/>
      <c r="H26" s="153"/>
      <c r="I26" s="154"/>
      <c r="J26" s="155"/>
      <c r="K26" s="155"/>
      <c r="L26" s="155"/>
      <c r="M26" s="155"/>
      <c r="N26" s="155"/>
      <c r="O26" s="155"/>
      <c r="P26" s="73"/>
    </row>
    <row r="27" spans="2:16">
      <c r="B27" s="126" t="s">
        <v>26</v>
      </c>
      <c r="C27" s="151"/>
      <c r="D27" s="152"/>
      <c r="E27" s="153"/>
      <c r="F27" s="154"/>
      <c r="G27" s="152"/>
      <c r="H27" s="153"/>
      <c r="I27" s="154"/>
      <c r="J27" s="155"/>
      <c r="K27" s="155"/>
      <c r="L27" s="155"/>
      <c r="M27" s="155"/>
      <c r="N27" s="155"/>
      <c r="O27" s="155"/>
      <c r="P27" s="73"/>
    </row>
    <row r="28" spans="2:16" ht="15.75" thickBot="1">
      <c r="B28" s="128" t="s">
        <v>27</v>
      </c>
      <c r="C28" s="156"/>
      <c r="D28" s="157"/>
      <c r="E28" s="158"/>
      <c r="F28" s="159"/>
      <c r="G28" s="157"/>
      <c r="H28" s="158"/>
      <c r="I28" s="159"/>
      <c r="J28" s="160"/>
      <c r="K28" s="160"/>
      <c r="L28" s="160"/>
      <c r="M28" s="160"/>
      <c r="N28" s="160"/>
      <c r="O28" s="160"/>
      <c r="P28" s="74"/>
    </row>
    <row r="32" spans="2:16" hidden="1"/>
    <row r="33" spans="1:17" ht="31.5" hidden="1">
      <c r="A33" s="58" t="s">
        <v>39</v>
      </c>
      <c r="B33" s="59" t="s">
        <v>40</v>
      </c>
      <c r="C33" s="60" t="s">
        <v>41</v>
      </c>
      <c r="D33" s="60" t="s">
        <v>92</v>
      </c>
      <c r="E33" s="61" t="s">
        <v>10</v>
      </c>
      <c r="F33" s="61" t="s">
        <v>77</v>
      </c>
      <c r="G33" s="60" t="s">
        <v>43</v>
      </c>
      <c r="H33" s="61" t="s">
        <v>10</v>
      </c>
      <c r="I33" s="61" t="s">
        <v>89</v>
      </c>
      <c r="J33" s="61" t="s">
        <v>90</v>
      </c>
      <c r="K33" s="61" t="s">
        <v>91</v>
      </c>
      <c r="L33" s="62" t="s">
        <v>47</v>
      </c>
      <c r="M33" s="61" t="s">
        <v>48</v>
      </c>
      <c r="N33" s="62" t="s">
        <v>47</v>
      </c>
      <c r="O33" s="61" t="s">
        <v>48</v>
      </c>
      <c r="P33" s="63"/>
    </row>
    <row r="34" spans="1:17" ht="15.75" hidden="1">
      <c r="A34" s="58" t="s">
        <v>88</v>
      </c>
      <c r="B34" s="64">
        <f>B10</f>
        <v>0</v>
      </c>
      <c r="C34" s="65">
        <f>C13</f>
        <v>0</v>
      </c>
      <c r="D34" s="65">
        <f t="shared" ref="D34:O34" si="1">D13</f>
        <v>0</v>
      </c>
      <c r="E34" s="65">
        <f t="shared" si="1"/>
        <v>0</v>
      </c>
      <c r="F34" s="65">
        <f t="shared" si="1"/>
        <v>0</v>
      </c>
      <c r="G34" s="65">
        <f t="shared" si="1"/>
        <v>0</v>
      </c>
      <c r="H34" s="65">
        <f t="shared" si="1"/>
        <v>0</v>
      </c>
      <c r="I34" s="65">
        <f t="shared" si="1"/>
        <v>0</v>
      </c>
      <c r="J34" s="65">
        <f t="shared" si="1"/>
        <v>0</v>
      </c>
      <c r="K34" s="65">
        <f t="shared" si="1"/>
        <v>0</v>
      </c>
      <c r="L34" s="65">
        <f t="shared" si="1"/>
        <v>0</v>
      </c>
      <c r="M34" s="65">
        <f t="shared" si="1"/>
        <v>0</v>
      </c>
      <c r="N34" s="65">
        <f t="shared" si="1"/>
        <v>0</v>
      </c>
      <c r="O34" s="65">
        <f t="shared" si="1"/>
        <v>0</v>
      </c>
      <c r="P34" s="66" t="e">
        <f>P35/B34</f>
        <v>#DIV/0!</v>
      </c>
    </row>
    <row r="35" spans="1:17" ht="15.75" hidden="1">
      <c r="A35" s="58"/>
      <c r="B35" s="58"/>
      <c r="C35" s="67">
        <f>B34*C34</f>
        <v>0</v>
      </c>
      <c r="D35" s="67">
        <f>(B34-C35)*D34</f>
        <v>0</v>
      </c>
      <c r="E35" s="67">
        <f>E34*D37</f>
        <v>0</v>
      </c>
      <c r="F35" s="68">
        <f>E37*F34</f>
        <v>0</v>
      </c>
      <c r="G35" s="67">
        <f>F37*G34</f>
        <v>0</v>
      </c>
      <c r="H35" s="67">
        <f>H34*G37</f>
        <v>0</v>
      </c>
      <c r="I35" s="67">
        <f>H37*I34</f>
        <v>0</v>
      </c>
      <c r="J35" s="67">
        <f>I37*J34</f>
        <v>0</v>
      </c>
      <c r="K35" s="67">
        <f>K38*K34</f>
        <v>0</v>
      </c>
      <c r="L35" s="67">
        <f>L38*L34</f>
        <v>0</v>
      </c>
      <c r="M35" s="67">
        <f>M38*M34</f>
        <v>0</v>
      </c>
      <c r="N35" s="67">
        <f>K39*N34</f>
        <v>0</v>
      </c>
      <c r="O35" s="67">
        <f>O39*O34</f>
        <v>0</v>
      </c>
      <c r="P35" s="67">
        <f>SUM(C35:O35)</f>
        <v>0</v>
      </c>
    </row>
    <row r="36" spans="1:17" ht="15.75" hidden="1">
      <c r="A36" s="58"/>
      <c r="B36" s="58"/>
      <c r="C36" s="58"/>
      <c r="D36" s="58"/>
      <c r="E36" s="58"/>
      <c r="F36" s="69"/>
      <c r="G36" s="58"/>
      <c r="H36" s="58"/>
      <c r="I36" s="58"/>
      <c r="J36" s="58"/>
      <c r="K36" s="58"/>
      <c r="L36" s="58"/>
      <c r="M36" s="58"/>
      <c r="N36" s="58"/>
      <c r="O36" s="58"/>
      <c r="P36" s="58"/>
    </row>
    <row r="37" spans="1:17" ht="15.75" hidden="1">
      <c r="A37" s="58"/>
      <c r="B37" s="58" t="s">
        <v>52</v>
      </c>
      <c r="C37" s="58"/>
      <c r="D37" s="67">
        <f>B34-(C35+D35)</f>
        <v>0</v>
      </c>
      <c r="E37" s="67">
        <f t="shared" ref="E37:J37" si="2">D37-E35</f>
        <v>0</v>
      </c>
      <c r="F37" s="68">
        <f t="shared" si="2"/>
        <v>0</v>
      </c>
      <c r="G37" s="67">
        <f t="shared" si="2"/>
        <v>0</v>
      </c>
      <c r="H37" s="67">
        <f t="shared" si="2"/>
        <v>0</v>
      </c>
      <c r="I37" s="67">
        <f t="shared" si="2"/>
        <v>0</v>
      </c>
      <c r="J37" s="67">
        <f t="shared" si="2"/>
        <v>0</v>
      </c>
      <c r="K37" s="58"/>
      <c r="L37" s="58"/>
      <c r="M37" s="58"/>
      <c r="N37" s="58"/>
      <c r="O37" s="58"/>
      <c r="P37" s="58"/>
    </row>
    <row r="38" spans="1:17" ht="15.75" hidden="1">
      <c r="A38" s="58"/>
      <c r="B38" s="58"/>
      <c r="C38" s="58"/>
      <c r="D38" s="58"/>
      <c r="E38" s="58"/>
      <c r="F38" s="58"/>
      <c r="G38" s="69"/>
      <c r="H38" s="58"/>
      <c r="I38" s="58"/>
      <c r="J38" s="58" t="s">
        <v>53</v>
      </c>
      <c r="K38" s="67">
        <f>0.65*J37</f>
        <v>0</v>
      </c>
      <c r="L38" s="67">
        <f>K38-K35</f>
        <v>0</v>
      </c>
      <c r="M38" s="67">
        <f>L38-L35</f>
        <v>0</v>
      </c>
      <c r="N38" s="67">
        <f>M38-M35</f>
        <v>0</v>
      </c>
      <c r="O38" s="58"/>
      <c r="P38" s="58"/>
      <c r="Q38" s="58"/>
    </row>
    <row r="39" spans="1:17" ht="15.75" hidden="1">
      <c r="A39" s="58"/>
      <c r="B39" s="70"/>
      <c r="C39" s="58"/>
      <c r="D39" s="58"/>
      <c r="E39" s="58"/>
      <c r="F39" s="58"/>
      <c r="G39" s="69"/>
      <c r="H39" s="58"/>
      <c r="I39" s="58"/>
      <c r="J39" s="58" t="s">
        <v>54</v>
      </c>
      <c r="K39" s="67">
        <f>J37*0.35</f>
        <v>0</v>
      </c>
      <c r="L39" s="58"/>
      <c r="M39" s="58"/>
      <c r="N39" s="58"/>
      <c r="O39" s="67">
        <f>K39-N35</f>
        <v>0</v>
      </c>
      <c r="P39" s="67">
        <f>O39-O35</f>
        <v>0</v>
      </c>
      <c r="Q39" s="58"/>
    </row>
    <row r="40" spans="1:17" ht="15.75" hidden="1">
      <c r="A40" s="58"/>
      <c r="B40" s="58"/>
      <c r="C40" s="58"/>
      <c r="D40" s="58"/>
      <c r="E40" s="58"/>
      <c r="F40" s="58"/>
      <c r="G40" s="69"/>
      <c r="H40" s="58"/>
      <c r="I40" s="58"/>
      <c r="J40" s="58"/>
      <c r="K40" s="58"/>
      <c r="L40" s="58"/>
      <c r="M40" s="58"/>
      <c r="N40" s="58"/>
      <c r="O40" s="58"/>
      <c r="P40" s="58"/>
      <c r="Q40" s="58"/>
    </row>
    <row r="41" spans="1:17" ht="15.75">
      <c r="A41" s="210" t="s">
        <v>55</v>
      </c>
      <c r="B41" s="210"/>
      <c r="C41" s="67">
        <f>C35+D35+G35</f>
        <v>0</v>
      </c>
      <c r="D41" s="58"/>
      <c r="E41" s="58"/>
      <c r="F41" s="58"/>
      <c r="G41" s="69"/>
      <c r="H41" s="58"/>
      <c r="I41" s="58"/>
      <c r="J41" s="58"/>
      <c r="K41" s="58"/>
      <c r="L41" s="58"/>
      <c r="M41" s="58"/>
      <c r="N41" s="58"/>
      <c r="O41" s="58"/>
      <c r="P41" s="58"/>
      <c r="Q41" s="58"/>
    </row>
    <row r="42" spans="1:17" ht="15.75">
      <c r="A42" s="211" t="s">
        <v>56</v>
      </c>
      <c r="B42" s="211"/>
      <c r="C42" s="67">
        <f>E35+F35+H35+I35+J35+K35+M35+O35</f>
        <v>0</v>
      </c>
      <c r="D42" s="58"/>
      <c r="E42" s="58"/>
      <c r="F42" s="58"/>
      <c r="G42" s="69"/>
      <c r="H42" s="58"/>
      <c r="I42" s="58"/>
      <c r="J42" s="58"/>
      <c r="K42" s="58"/>
      <c r="L42" s="58"/>
      <c r="M42" s="58"/>
      <c r="N42" s="58"/>
      <c r="O42" s="58"/>
      <c r="P42" s="58"/>
      <c r="Q42" s="58"/>
    </row>
    <row r="43" spans="1:17" ht="15.75">
      <c r="A43" s="212" t="s">
        <v>57</v>
      </c>
      <c r="B43" s="212"/>
      <c r="C43" s="67">
        <f>L35+N35</f>
        <v>0</v>
      </c>
      <c r="D43" s="58"/>
      <c r="E43" s="58"/>
      <c r="F43" s="58"/>
      <c r="G43" s="69"/>
      <c r="H43" s="58"/>
      <c r="I43" s="58"/>
      <c r="J43" s="58"/>
      <c r="K43" s="58"/>
      <c r="L43" s="58"/>
      <c r="M43" s="58"/>
      <c r="N43" s="58"/>
      <c r="O43" s="58"/>
      <c r="P43" s="58"/>
      <c r="Q43" s="58"/>
    </row>
    <row r="44" spans="1:17" ht="15.75">
      <c r="A44" s="58"/>
      <c r="B44" s="58"/>
      <c r="C44" s="58"/>
      <c r="D44" s="58"/>
      <c r="E44" s="58"/>
      <c r="F44" s="58"/>
      <c r="G44" s="69"/>
      <c r="H44" s="58"/>
      <c r="I44" s="58"/>
      <c r="J44" s="58"/>
      <c r="K44" s="58"/>
      <c r="L44" s="58"/>
      <c r="M44" s="58"/>
      <c r="N44" s="58"/>
      <c r="O44" s="58"/>
      <c r="P44" s="58"/>
      <c r="Q44" s="58"/>
    </row>
    <row r="45" spans="1:17" ht="15.75">
      <c r="A45" s="58"/>
      <c r="B45" s="58"/>
      <c r="C45" s="67"/>
      <c r="D45" s="58"/>
      <c r="E45" s="58"/>
      <c r="F45" s="58"/>
      <c r="G45" s="69"/>
      <c r="H45" s="58"/>
      <c r="I45" s="58"/>
      <c r="J45" s="58"/>
      <c r="K45" s="58"/>
      <c r="L45" s="58"/>
      <c r="M45" s="58"/>
      <c r="N45" s="58"/>
      <c r="O45" s="58"/>
      <c r="P45" s="58"/>
      <c r="Q45" s="58"/>
    </row>
    <row r="46" spans="1:17" ht="15.75">
      <c r="A46" s="58"/>
      <c r="B46" s="58"/>
      <c r="C46" s="58"/>
      <c r="D46" s="58"/>
      <c r="E46" s="58"/>
      <c r="F46" s="58"/>
      <c r="G46" s="69"/>
      <c r="H46" s="58"/>
      <c r="I46" s="58"/>
      <c r="J46" s="58"/>
      <c r="K46" s="58"/>
      <c r="L46" s="58"/>
      <c r="M46" s="58"/>
      <c r="N46" s="58"/>
      <c r="O46" s="58"/>
      <c r="P46" s="58"/>
      <c r="Q46" s="58"/>
    </row>
    <row r="47" spans="1:17" ht="15.75">
      <c r="A47" s="58"/>
      <c r="B47" s="58"/>
      <c r="C47" s="67"/>
      <c r="D47" s="58"/>
      <c r="E47" s="58"/>
      <c r="F47" s="58"/>
      <c r="G47" s="69"/>
      <c r="H47" s="58"/>
      <c r="I47" s="58"/>
      <c r="J47" s="58"/>
      <c r="K47" s="58"/>
      <c r="L47" s="58"/>
      <c r="M47" s="58"/>
      <c r="N47" s="58"/>
      <c r="O47" s="58"/>
      <c r="P47" s="58"/>
      <c r="Q47" s="58"/>
    </row>
  </sheetData>
  <sheetProtection selectLockedCells="1"/>
  <mergeCells count="40">
    <mergeCell ref="L15:M15"/>
    <mergeCell ref="N15:O15"/>
    <mergeCell ref="L19:M20"/>
    <mergeCell ref="N19:O20"/>
    <mergeCell ref="P19:P20"/>
    <mergeCell ref="A41:B41"/>
    <mergeCell ref="A42:B42"/>
    <mergeCell ref="A43:B43"/>
    <mergeCell ref="D1:F2"/>
    <mergeCell ref="J1:J2"/>
    <mergeCell ref="B19:B20"/>
    <mergeCell ref="C19:C20"/>
    <mergeCell ref="D19:D20"/>
    <mergeCell ref="E19:E20"/>
    <mergeCell ref="F19:F20"/>
    <mergeCell ref="G19:G20"/>
    <mergeCell ref="A10:A11"/>
    <mergeCell ref="B10:B11"/>
    <mergeCell ref="D11:F11"/>
    <mergeCell ref="A7:B7"/>
    <mergeCell ref="A8:B8"/>
    <mergeCell ref="H19:H20"/>
    <mergeCell ref="I19:I20"/>
    <mergeCell ref="J19:J20"/>
    <mergeCell ref="K19:K20"/>
    <mergeCell ref="G11:I11"/>
    <mergeCell ref="L11:M11"/>
    <mergeCell ref="N11:O11"/>
    <mergeCell ref="P11:P12"/>
    <mergeCell ref="E5:F5"/>
    <mergeCell ref="H5:I5"/>
    <mergeCell ref="N1:O2"/>
    <mergeCell ref="A1:B2"/>
    <mergeCell ref="G1:I2"/>
    <mergeCell ref="A9:B9"/>
    <mergeCell ref="A4:B4"/>
    <mergeCell ref="E4:F4"/>
    <mergeCell ref="H4:I4"/>
    <mergeCell ref="L1:M2"/>
    <mergeCell ref="K1:K2"/>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3"/>
  <sheetViews>
    <sheetView workbookViewId="0">
      <selection activeCell="D11" sqref="D11:F11"/>
    </sheetView>
  </sheetViews>
  <sheetFormatPr defaultColWidth="8.85546875" defaultRowHeight="15"/>
  <cols>
    <col min="1" max="1" width="8.85546875" style="4"/>
    <col min="2" max="2" width="17.5703125" style="4" customWidth="1"/>
    <col min="3" max="13" width="22.140625" style="4" customWidth="1"/>
    <col min="14" max="14" width="13.28515625" style="4" customWidth="1"/>
    <col min="15" max="18" width="8.85546875" style="4"/>
    <col min="19" max="19" width="12.42578125" style="4" customWidth="1"/>
    <col min="20" max="16384" width="8.85546875" style="4"/>
  </cols>
  <sheetData>
    <row r="1" spans="1:19" ht="14.45" customHeight="1" thickBot="1">
      <c r="A1" s="259" t="s">
        <v>100</v>
      </c>
      <c r="B1" s="260"/>
      <c r="C1" s="2" t="s">
        <v>58</v>
      </c>
      <c r="D1" s="266" t="s">
        <v>103</v>
      </c>
      <c r="E1" s="266"/>
      <c r="F1" s="267"/>
      <c r="G1" s="265" t="s">
        <v>59</v>
      </c>
      <c r="H1" s="266"/>
      <c r="I1" s="267"/>
      <c r="J1" s="265" t="s">
        <v>59</v>
      </c>
      <c r="K1" s="266"/>
      <c r="L1" s="267"/>
      <c r="M1" s="237" t="s">
        <v>0</v>
      </c>
      <c r="N1" s="239" t="s">
        <v>1</v>
      </c>
      <c r="O1" s="231" t="s">
        <v>60</v>
      </c>
      <c r="P1" s="232"/>
      <c r="Q1" s="231" t="s">
        <v>38</v>
      </c>
      <c r="R1" s="232"/>
      <c r="S1" s="3" t="s">
        <v>61</v>
      </c>
    </row>
    <row r="2" spans="1:19" s="7" customFormat="1" ht="28.15" customHeight="1" thickBot="1">
      <c r="A2" s="261"/>
      <c r="B2" s="262"/>
      <c r="C2" s="5" t="s">
        <v>13</v>
      </c>
      <c r="D2" s="269"/>
      <c r="E2" s="269"/>
      <c r="F2" s="270"/>
      <c r="G2" s="268"/>
      <c r="H2" s="269"/>
      <c r="I2" s="270"/>
      <c r="J2" s="268"/>
      <c r="K2" s="269"/>
      <c r="L2" s="270"/>
      <c r="M2" s="238"/>
      <c r="N2" s="240"/>
      <c r="O2" s="233"/>
      <c r="P2" s="234"/>
      <c r="Q2" s="233"/>
      <c r="R2" s="234"/>
      <c r="S2" s="6"/>
    </row>
    <row r="3" spans="1:19" s="19" customFormat="1" ht="26.25" thickBot="1">
      <c r="A3" s="8" t="s">
        <v>62</v>
      </c>
      <c r="B3" s="9" t="s">
        <v>63</v>
      </c>
      <c r="C3" s="10" t="s">
        <v>64</v>
      </c>
      <c r="D3" s="88" t="s">
        <v>65</v>
      </c>
      <c r="E3" s="89" t="s">
        <v>10</v>
      </c>
      <c r="F3" s="90" t="s">
        <v>72</v>
      </c>
      <c r="G3" s="11" t="s">
        <v>9</v>
      </c>
      <c r="H3" s="12" t="s">
        <v>10</v>
      </c>
      <c r="I3" s="13" t="s">
        <v>74</v>
      </c>
      <c r="J3" s="14" t="s">
        <v>65</v>
      </c>
      <c r="K3" s="15" t="s">
        <v>75</v>
      </c>
      <c r="L3" s="13" t="s">
        <v>76</v>
      </c>
      <c r="M3" s="16" t="s">
        <v>66</v>
      </c>
      <c r="N3" s="16" t="s">
        <v>67</v>
      </c>
      <c r="O3" s="17" t="s">
        <v>47</v>
      </c>
      <c r="P3" s="16" t="s">
        <v>68</v>
      </c>
      <c r="Q3" s="17" t="s">
        <v>47</v>
      </c>
      <c r="R3" s="16" t="s">
        <v>68</v>
      </c>
      <c r="S3" s="18"/>
    </row>
    <row r="4" spans="1:19" ht="28.15" customHeight="1" thickBot="1">
      <c r="A4" s="257" t="s">
        <v>69</v>
      </c>
      <c r="B4" s="258"/>
      <c r="C4" s="20">
        <v>0</v>
      </c>
      <c r="D4" s="91">
        <v>0.01</v>
      </c>
      <c r="E4" s="252">
        <v>0.01</v>
      </c>
      <c r="F4" s="253"/>
      <c r="G4" s="21">
        <v>0.01</v>
      </c>
      <c r="H4" s="254">
        <v>0.01</v>
      </c>
      <c r="I4" s="255"/>
      <c r="J4" s="22">
        <v>0.01</v>
      </c>
      <c r="K4" s="263">
        <v>0.01</v>
      </c>
      <c r="L4" s="264"/>
      <c r="M4" s="23">
        <v>0.01</v>
      </c>
      <c r="N4" s="76">
        <v>0.01</v>
      </c>
      <c r="O4" s="24">
        <v>0.17</v>
      </c>
      <c r="P4" s="23">
        <v>0.17</v>
      </c>
      <c r="Q4" s="24">
        <v>0.01</v>
      </c>
      <c r="R4" s="23">
        <v>0.01</v>
      </c>
      <c r="S4" s="25">
        <f>S5/B5</f>
        <v>0.30284306410603495</v>
      </c>
    </row>
    <row r="5" spans="1:19" s="33" customFormat="1" ht="39" thickBot="1">
      <c r="A5" s="8" t="s">
        <v>70</v>
      </c>
      <c r="B5" s="92">
        <v>1.2</v>
      </c>
      <c r="C5" s="27">
        <v>0</v>
      </c>
      <c r="D5" s="29">
        <v>1.191937872501121E-2</v>
      </c>
      <c r="E5" s="241">
        <v>1.18001849377611E-2</v>
      </c>
      <c r="F5" s="242"/>
      <c r="G5" s="28">
        <v>1.1682183088383487E-2</v>
      </c>
      <c r="H5" s="241">
        <v>1.1565361257499653E-2</v>
      </c>
      <c r="I5" s="242"/>
      <c r="J5" s="29">
        <v>1.1449707644924657E-2</v>
      </c>
      <c r="K5" s="241">
        <v>1.1335210568475409E-2</v>
      </c>
      <c r="L5" s="242"/>
      <c r="M5" s="30">
        <v>1.3801177492790659E-2</v>
      </c>
      <c r="N5" s="30">
        <v>8.8810577166107893E-3</v>
      </c>
      <c r="O5" s="31">
        <v>0.14507207780083711</v>
      </c>
      <c r="P5" s="30">
        <v>0.12113518496369897</v>
      </c>
      <c r="Q5" s="31">
        <v>2.3910540006259794E-3</v>
      </c>
      <c r="R5" s="30">
        <v>2.3790987306228496E-3</v>
      </c>
      <c r="S5" s="32">
        <f>SUM(C5:R5)</f>
        <v>0.36341167692724191</v>
      </c>
    </row>
    <row r="6" spans="1:19" s="98" customFormat="1" ht="15.75" thickBot="1">
      <c r="A6" s="93"/>
      <c r="B6" s="94"/>
      <c r="C6" s="95"/>
      <c r="D6" s="96"/>
      <c r="E6" s="96"/>
      <c r="F6" s="96"/>
      <c r="G6" s="96"/>
      <c r="H6" s="96"/>
      <c r="I6" s="96"/>
      <c r="J6" s="96"/>
      <c r="K6" s="96"/>
      <c r="L6" s="96"/>
      <c r="M6" s="96"/>
      <c r="N6" s="96"/>
      <c r="O6" s="96"/>
      <c r="P6" s="96"/>
      <c r="Q6" s="96"/>
      <c r="R6" s="96"/>
      <c r="S6" s="97"/>
    </row>
    <row r="7" spans="1:19">
      <c r="A7" s="246" t="s">
        <v>87</v>
      </c>
      <c r="B7" s="247"/>
      <c r="C7" s="34" t="s">
        <v>85</v>
      </c>
    </row>
    <row r="8" spans="1:19">
      <c r="A8" s="248" t="s">
        <v>86</v>
      </c>
      <c r="B8" s="249"/>
      <c r="C8" s="35">
        <f>S4</f>
        <v>0.30284306410603495</v>
      </c>
      <c r="D8" s="99"/>
      <c r="E8" s="100"/>
    </row>
    <row r="9" spans="1:19" s="36" customFormat="1" ht="15.75" thickBot="1">
      <c r="A9" s="250" t="s">
        <v>71</v>
      </c>
      <c r="B9" s="251"/>
      <c r="C9" s="37" t="e">
        <f>S13</f>
        <v>#DIV/0!</v>
      </c>
      <c r="D9" s="101"/>
      <c r="E9" s="102"/>
    </row>
    <row r="10" spans="1:19" ht="15.75" thickBot="1">
      <c r="A10" s="213" t="s">
        <v>78</v>
      </c>
      <c r="B10" s="215"/>
    </row>
    <row r="11" spans="1:19" s="7" customFormat="1" ht="28.15" customHeight="1" thickBot="1">
      <c r="A11" s="214"/>
      <c r="B11" s="216"/>
      <c r="C11" s="38" t="s">
        <v>13</v>
      </c>
      <c r="D11" s="219" t="s">
        <v>105</v>
      </c>
      <c r="E11" s="219"/>
      <c r="F11" s="220"/>
      <c r="G11" s="245" t="s">
        <v>59</v>
      </c>
      <c r="H11" s="245"/>
      <c r="I11" s="245"/>
      <c r="J11" s="245" t="s">
        <v>59</v>
      </c>
      <c r="K11" s="245"/>
      <c r="L11" s="245"/>
      <c r="M11" s="39" t="s">
        <v>0</v>
      </c>
      <c r="N11" s="40" t="s">
        <v>1</v>
      </c>
      <c r="O11" s="235" t="s">
        <v>60</v>
      </c>
      <c r="P11" s="236"/>
      <c r="Q11" s="229" t="s">
        <v>2</v>
      </c>
      <c r="R11" s="230"/>
      <c r="S11" s="227" t="s">
        <v>81</v>
      </c>
    </row>
    <row r="12" spans="1:19" s="19" customFormat="1" ht="30.75" thickBot="1">
      <c r="B12" s="145" t="s">
        <v>19</v>
      </c>
      <c r="C12" s="42" t="s">
        <v>3</v>
      </c>
      <c r="D12" s="43" t="s">
        <v>4</v>
      </c>
      <c r="E12" s="44" t="s">
        <v>5</v>
      </c>
      <c r="F12" s="45" t="s">
        <v>6</v>
      </c>
      <c r="G12" s="46" t="s">
        <v>9</v>
      </c>
      <c r="H12" s="47" t="s">
        <v>10</v>
      </c>
      <c r="I12" s="48" t="s">
        <v>11</v>
      </c>
      <c r="J12" s="46" t="s">
        <v>9</v>
      </c>
      <c r="K12" s="47" t="s">
        <v>10</v>
      </c>
      <c r="L12" s="48" t="s">
        <v>11</v>
      </c>
      <c r="M12" s="49" t="s">
        <v>12</v>
      </c>
      <c r="N12" s="50" t="s">
        <v>7</v>
      </c>
      <c r="O12" s="51" t="s">
        <v>47</v>
      </c>
      <c r="P12" s="51" t="s">
        <v>68</v>
      </c>
      <c r="Q12" s="111" t="s">
        <v>93</v>
      </c>
      <c r="R12" s="112" t="s">
        <v>68</v>
      </c>
      <c r="S12" s="228"/>
    </row>
    <row r="13" spans="1:19" ht="75.75" thickBot="1">
      <c r="B13" s="120" t="s">
        <v>29</v>
      </c>
      <c r="C13" s="178"/>
      <c r="D13" s="179"/>
      <c r="E13" s="180"/>
      <c r="F13" s="181"/>
      <c r="G13" s="179"/>
      <c r="H13" s="180"/>
      <c r="I13" s="181"/>
      <c r="J13" s="179"/>
      <c r="K13" s="180"/>
      <c r="L13" s="181"/>
      <c r="M13" s="178"/>
      <c r="N13" s="178"/>
      <c r="O13" s="182"/>
      <c r="P13" s="182"/>
      <c r="Q13" s="178"/>
      <c r="R13" s="183"/>
      <c r="S13" s="103" t="e">
        <f>S34</f>
        <v>#DIV/0!</v>
      </c>
    </row>
    <row r="14" spans="1:19" s="104" customFormat="1" ht="15.75" thickBot="1">
      <c r="B14" s="105" t="s">
        <v>79</v>
      </c>
      <c r="C14" s="106">
        <f>C35</f>
        <v>0</v>
      </c>
      <c r="D14" s="106">
        <f t="shared" ref="D14:R14" si="0">D35</f>
        <v>0</v>
      </c>
      <c r="E14" s="106">
        <f t="shared" si="0"/>
        <v>0</v>
      </c>
      <c r="F14" s="106">
        <f t="shared" si="0"/>
        <v>0</v>
      </c>
      <c r="G14" s="106">
        <f t="shared" si="0"/>
        <v>0</v>
      </c>
      <c r="H14" s="106">
        <f t="shared" si="0"/>
        <v>0</v>
      </c>
      <c r="I14" s="106">
        <f t="shared" si="0"/>
        <v>0</v>
      </c>
      <c r="J14" s="106">
        <f t="shared" si="0"/>
        <v>0</v>
      </c>
      <c r="K14" s="106">
        <f t="shared" si="0"/>
        <v>0</v>
      </c>
      <c r="L14" s="106">
        <f t="shared" si="0"/>
        <v>0</v>
      </c>
      <c r="M14" s="106">
        <f t="shared" si="0"/>
        <v>0</v>
      </c>
      <c r="N14" s="106">
        <f t="shared" si="0"/>
        <v>0</v>
      </c>
      <c r="O14" s="106">
        <f t="shared" si="0"/>
        <v>0</v>
      </c>
      <c r="P14" s="106">
        <f t="shared" si="0"/>
        <v>0</v>
      </c>
      <c r="Q14" s="106">
        <f t="shared" si="0"/>
        <v>0</v>
      </c>
      <c r="R14" s="106">
        <f t="shared" si="0"/>
        <v>0</v>
      </c>
      <c r="S14" s="106">
        <f>S35</f>
        <v>0</v>
      </c>
    </row>
    <row r="15" spans="1:19" s="107" customFormat="1" ht="60">
      <c r="B15" s="135" t="s">
        <v>14</v>
      </c>
      <c r="C15" s="136" t="s">
        <v>18</v>
      </c>
      <c r="D15" s="117" t="s">
        <v>18</v>
      </c>
      <c r="E15" s="118" t="s">
        <v>18</v>
      </c>
      <c r="F15" s="119" t="s">
        <v>18</v>
      </c>
      <c r="G15" s="117" t="s">
        <v>18</v>
      </c>
      <c r="H15" s="118" t="s">
        <v>18</v>
      </c>
      <c r="I15" s="119" t="s">
        <v>18</v>
      </c>
      <c r="J15" s="117" t="s">
        <v>18</v>
      </c>
      <c r="K15" s="118" t="s">
        <v>18</v>
      </c>
      <c r="L15" s="119" t="s">
        <v>18</v>
      </c>
      <c r="M15" s="116" t="s">
        <v>18</v>
      </c>
      <c r="N15" s="116" t="s">
        <v>18</v>
      </c>
      <c r="O15" s="243" t="s">
        <v>18</v>
      </c>
      <c r="P15" s="244"/>
      <c r="Q15" s="225" t="s">
        <v>18</v>
      </c>
      <c r="R15" s="226"/>
      <c r="S15" s="116"/>
    </row>
    <row r="16" spans="1:19">
      <c r="B16" s="123" t="s">
        <v>15</v>
      </c>
      <c r="C16" s="168"/>
      <c r="D16" s="169"/>
      <c r="E16" s="170"/>
      <c r="F16" s="171"/>
      <c r="G16" s="169"/>
      <c r="H16" s="170"/>
      <c r="I16" s="171"/>
      <c r="J16" s="169"/>
      <c r="K16" s="170"/>
      <c r="L16" s="171"/>
      <c r="M16" s="172"/>
      <c r="N16" s="172"/>
      <c r="O16" s="172"/>
      <c r="P16" s="172"/>
      <c r="Q16" s="172"/>
      <c r="R16" s="172"/>
      <c r="S16" s="56"/>
    </row>
    <row r="17" spans="2:19">
      <c r="B17" s="123" t="s">
        <v>16</v>
      </c>
      <c r="C17" s="168"/>
      <c r="D17" s="169"/>
      <c r="E17" s="170"/>
      <c r="F17" s="171"/>
      <c r="G17" s="169"/>
      <c r="H17" s="170"/>
      <c r="I17" s="171"/>
      <c r="J17" s="169"/>
      <c r="K17" s="170"/>
      <c r="L17" s="171"/>
      <c r="M17" s="172"/>
      <c r="N17" s="172"/>
      <c r="O17" s="172"/>
      <c r="P17" s="172"/>
      <c r="Q17" s="172"/>
      <c r="R17" s="172"/>
      <c r="S17" s="56"/>
    </row>
    <row r="18" spans="2:19" ht="15.75" thickBot="1">
      <c r="B18" s="124" t="s">
        <v>17</v>
      </c>
      <c r="C18" s="173"/>
      <c r="D18" s="174"/>
      <c r="E18" s="175"/>
      <c r="F18" s="176"/>
      <c r="G18" s="174"/>
      <c r="H18" s="175"/>
      <c r="I18" s="176"/>
      <c r="J18" s="174"/>
      <c r="K18" s="175"/>
      <c r="L18" s="176"/>
      <c r="M18" s="177"/>
      <c r="N18" s="177"/>
      <c r="O18" s="177"/>
      <c r="P18" s="177"/>
      <c r="Q18" s="177"/>
      <c r="R18" s="177"/>
      <c r="S18" s="57"/>
    </row>
    <row r="19" spans="2:19" ht="8.4499999999999993" customHeight="1" thickBot="1">
      <c r="B19" s="217" t="s">
        <v>20</v>
      </c>
      <c r="C19" s="221" t="s">
        <v>96</v>
      </c>
      <c r="D19" s="206" t="s">
        <v>96</v>
      </c>
      <c r="E19" s="206" t="s">
        <v>96</v>
      </c>
      <c r="F19" s="206" t="s">
        <v>96</v>
      </c>
      <c r="G19" s="206" t="s">
        <v>96</v>
      </c>
      <c r="H19" s="206" t="s">
        <v>96</v>
      </c>
      <c r="I19" s="206" t="s">
        <v>96</v>
      </c>
      <c r="J19" s="206" t="s">
        <v>96</v>
      </c>
      <c r="K19" s="206" t="s">
        <v>96</v>
      </c>
      <c r="L19" s="206" t="s">
        <v>96</v>
      </c>
      <c r="M19" s="206" t="s">
        <v>96</v>
      </c>
      <c r="N19" s="206" t="s">
        <v>96</v>
      </c>
      <c r="O19" s="206" t="s">
        <v>96</v>
      </c>
      <c r="P19" s="207"/>
      <c r="Q19" s="206" t="s">
        <v>96</v>
      </c>
      <c r="R19" s="207"/>
      <c r="S19" s="113"/>
    </row>
    <row r="20" spans="2:19" ht="39" customHeight="1" thickBot="1">
      <c r="B20" s="218"/>
      <c r="C20" s="222"/>
      <c r="D20" s="208"/>
      <c r="E20" s="208"/>
      <c r="F20" s="208"/>
      <c r="G20" s="208"/>
      <c r="H20" s="208"/>
      <c r="I20" s="208"/>
      <c r="J20" s="208"/>
      <c r="K20" s="208"/>
      <c r="L20" s="208"/>
      <c r="M20" s="208"/>
      <c r="N20" s="208"/>
      <c r="O20" s="208"/>
      <c r="P20" s="209"/>
      <c r="Q20" s="208"/>
      <c r="R20" s="209"/>
      <c r="S20" s="114"/>
    </row>
    <row r="21" spans="2:19">
      <c r="B21" s="125" t="s">
        <v>28</v>
      </c>
      <c r="C21" s="184"/>
      <c r="D21" s="185"/>
      <c r="E21" s="186"/>
      <c r="F21" s="187"/>
      <c r="G21" s="185"/>
      <c r="H21" s="186"/>
      <c r="I21" s="187"/>
      <c r="J21" s="185"/>
      <c r="K21" s="186"/>
      <c r="L21" s="187"/>
      <c r="M21" s="188"/>
      <c r="N21" s="189"/>
      <c r="O21" s="189"/>
      <c r="P21" s="189"/>
      <c r="Q21" s="189"/>
      <c r="R21" s="189"/>
      <c r="S21" s="109"/>
    </row>
    <row r="22" spans="2:19">
      <c r="B22" s="126" t="s">
        <v>21</v>
      </c>
      <c r="C22" s="184"/>
      <c r="D22" s="185"/>
      <c r="E22" s="186"/>
      <c r="F22" s="187"/>
      <c r="G22" s="185"/>
      <c r="H22" s="186"/>
      <c r="I22" s="187"/>
      <c r="J22" s="185"/>
      <c r="K22" s="186"/>
      <c r="L22" s="187"/>
      <c r="M22" s="188"/>
      <c r="N22" s="189"/>
      <c r="O22" s="189"/>
      <c r="P22" s="189"/>
      <c r="Q22" s="189"/>
      <c r="R22" s="189"/>
      <c r="S22" s="109"/>
    </row>
    <row r="23" spans="2:19" ht="30">
      <c r="B23" s="126" t="s">
        <v>22</v>
      </c>
      <c r="C23" s="184"/>
      <c r="D23" s="185"/>
      <c r="E23" s="186"/>
      <c r="F23" s="187"/>
      <c r="G23" s="185"/>
      <c r="H23" s="186"/>
      <c r="I23" s="187"/>
      <c r="J23" s="185"/>
      <c r="K23" s="186"/>
      <c r="L23" s="187"/>
      <c r="M23" s="188"/>
      <c r="N23" s="189"/>
      <c r="O23" s="189"/>
      <c r="P23" s="189"/>
      <c r="Q23" s="189"/>
      <c r="R23" s="189"/>
      <c r="S23" s="109"/>
    </row>
    <row r="24" spans="2:19" ht="30">
      <c r="B24" s="127" t="s">
        <v>23</v>
      </c>
      <c r="C24" s="184"/>
      <c r="D24" s="185"/>
      <c r="E24" s="186"/>
      <c r="F24" s="187"/>
      <c r="G24" s="185"/>
      <c r="H24" s="186"/>
      <c r="I24" s="187"/>
      <c r="J24" s="185"/>
      <c r="K24" s="186"/>
      <c r="L24" s="187"/>
      <c r="M24" s="188"/>
      <c r="N24" s="189"/>
      <c r="O24" s="189"/>
      <c r="P24" s="189"/>
      <c r="Q24" s="189"/>
      <c r="R24" s="189"/>
      <c r="S24" s="109"/>
    </row>
    <row r="25" spans="2:19" ht="30">
      <c r="B25" s="126" t="s">
        <v>24</v>
      </c>
      <c r="C25" s="184"/>
      <c r="D25" s="185"/>
      <c r="E25" s="186"/>
      <c r="F25" s="187"/>
      <c r="G25" s="185"/>
      <c r="H25" s="186"/>
      <c r="I25" s="187"/>
      <c r="J25" s="185"/>
      <c r="K25" s="186"/>
      <c r="L25" s="187"/>
      <c r="M25" s="188"/>
      <c r="N25" s="189"/>
      <c r="O25" s="189"/>
      <c r="P25" s="189"/>
      <c r="Q25" s="189"/>
      <c r="R25" s="189"/>
      <c r="S25" s="109"/>
    </row>
    <row r="26" spans="2:19">
      <c r="B26" s="126" t="s">
        <v>25</v>
      </c>
      <c r="C26" s="184"/>
      <c r="D26" s="185"/>
      <c r="E26" s="186"/>
      <c r="F26" s="187"/>
      <c r="G26" s="185"/>
      <c r="H26" s="186"/>
      <c r="I26" s="187"/>
      <c r="J26" s="185"/>
      <c r="K26" s="186"/>
      <c r="L26" s="187"/>
      <c r="M26" s="188"/>
      <c r="N26" s="189"/>
      <c r="O26" s="189"/>
      <c r="P26" s="189"/>
      <c r="Q26" s="189"/>
      <c r="R26" s="189"/>
      <c r="S26" s="109"/>
    </row>
    <row r="27" spans="2:19">
      <c r="B27" s="126" t="s">
        <v>26</v>
      </c>
      <c r="C27" s="184"/>
      <c r="D27" s="185"/>
      <c r="E27" s="186"/>
      <c r="F27" s="187"/>
      <c r="G27" s="185"/>
      <c r="H27" s="186"/>
      <c r="I27" s="187"/>
      <c r="J27" s="185"/>
      <c r="K27" s="186"/>
      <c r="L27" s="187"/>
      <c r="M27" s="188"/>
      <c r="N27" s="189"/>
      <c r="O27" s="189"/>
      <c r="P27" s="189"/>
      <c r="Q27" s="189"/>
      <c r="R27" s="189"/>
      <c r="S27" s="109"/>
    </row>
    <row r="28" spans="2:19" ht="15.75" thickBot="1">
      <c r="B28" s="128" t="s">
        <v>27</v>
      </c>
      <c r="C28" s="190"/>
      <c r="D28" s="191"/>
      <c r="E28" s="192"/>
      <c r="F28" s="193"/>
      <c r="G28" s="191"/>
      <c r="H28" s="192"/>
      <c r="I28" s="193"/>
      <c r="J28" s="191"/>
      <c r="K28" s="192"/>
      <c r="L28" s="193"/>
      <c r="M28" s="194"/>
      <c r="N28" s="195"/>
      <c r="O28" s="195"/>
      <c r="P28" s="195"/>
      <c r="Q28" s="195"/>
      <c r="R28" s="195"/>
      <c r="S28" s="110"/>
    </row>
    <row r="32" spans="2:19" s="81" customFormat="1" ht="45" hidden="1" customHeight="1">
      <c r="B32" s="80"/>
      <c r="C32" s="223" t="s">
        <v>35</v>
      </c>
      <c r="D32" s="223"/>
      <c r="E32" s="223"/>
      <c r="F32" s="223"/>
      <c r="G32" s="223" t="s">
        <v>8</v>
      </c>
      <c r="H32" s="223"/>
      <c r="I32" s="223"/>
      <c r="J32" s="223" t="s">
        <v>36</v>
      </c>
      <c r="K32" s="223"/>
      <c r="L32" s="223"/>
      <c r="N32" s="137"/>
      <c r="O32" s="224" t="s">
        <v>37</v>
      </c>
      <c r="P32" s="224"/>
      <c r="Q32" s="223" t="s">
        <v>38</v>
      </c>
      <c r="R32" s="223"/>
      <c r="S32" s="82"/>
    </row>
    <row r="33" spans="1:23" s="58" customFormat="1" ht="47.25" hidden="1">
      <c r="A33" s="58" t="s">
        <v>39</v>
      </c>
      <c r="B33" s="59" t="s">
        <v>40</v>
      </c>
      <c r="C33" s="60" t="s">
        <v>41</v>
      </c>
      <c r="D33" s="60" t="s">
        <v>9</v>
      </c>
      <c r="E33" s="60" t="s">
        <v>10</v>
      </c>
      <c r="F33" s="60" t="s">
        <v>42</v>
      </c>
      <c r="G33" s="60" t="s">
        <v>4</v>
      </c>
      <c r="H33" s="61" t="s">
        <v>10</v>
      </c>
      <c r="I33" s="61" t="s">
        <v>77</v>
      </c>
      <c r="J33" s="60" t="s">
        <v>43</v>
      </c>
      <c r="K33" s="61" t="s">
        <v>10</v>
      </c>
      <c r="L33" s="61" t="s">
        <v>44</v>
      </c>
      <c r="M33" s="61" t="s">
        <v>45</v>
      </c>
      <c r="N33" s="61" t="s">
        <v>46</v>
      </c>
      <c r="O33" s="62" t="s">
        <v>47</v>
      </c>
      <c r="P33" s="61" t="s">
        <v>48</v>
      </c>
      <c r="Q33" s="62" t="s">
        <v>49</v>
      </c>
      <c r="R33" s="61" t="s">
        <v>50</v>
      </c>
      <c r="S33" s="83" t="s">
        <v>80</v>
      </c>
      <c r="T33" s="63"/>
      <c r="U33" s="75"/>
      <c r="V33" s="75"/>
      <c r="W33" s="75"/>
    </row>
    <row r="34" spans="1:23" s="58" customFormat="1" ht="15.75" hidden="1">
      <c r="A34" s="58" t="s">
        <v>51</v>
      </c>
      <c r="B34" s="84">
        <f>B10</f>
        <v>0</v>
      </c>
      <c r="C34" s="65">
        <f>C13</f>
        <v>0</v>
      </c>
      <c r="D34" s="65">
        <f t="shared" ref="D34:R34" si="1">D13</f>
        <v>0</v>
      </c>
      <c r="E34" s="65">
        <f t="shared" si="1"/>
        <v>0</v>
      </c>
      <c r="F34" s="65">
        <f t="shared" si="1"/>
        <v>0</v>
      </c>
      <c r="G34" s="65">
        <f t="shared" si="1"/>
        <v>0</v>
      </c>
      <c r="H34" s="65">
        <f t="shared" si="1"/>
        <v>0</v>
      </c>
      <c r="I34" s="65">
        <f t="shared" si="1"/>
        <v>0</v>
      </c>
      <c r="J34" s="65">
        <f t="shared" si="1"/>
        <v>0</v>
      </c>
      <c r="K34" s="65">
        <f t="shared" si="1"/>
        <v>0</v>
      </c>
      <c r="L34" s="65">
        <f t="shared" si="1"/>
        <v>0</v>
      </c>
      <c r="M34" s="65">
        <f t="shared" si="1"/>
        <v>0</v>
      </c>
      <c r="N34" s="65">
        <f t="shared" si="1"/>
        <v>0</v>
      </c>
      <c r="O34" s="65">
        <f t="shared" si="1"/>
        <v>0</v>
      </c>
      <c r="P34" s="65">
        <f t="shared" si="1"/>
        <v>0</v>
      </c>
      <c r="Q34" s="65">
        <f t="shared" si="1"/>
        <v>0</v>
      </c>
      <c r="R34" s="65">
        <f t="shared" si="1"/>
        <v>0</v>
      </c>
      <c r="S34" s="86" t="e">
        <f>S35/B34</f>
        <v>#DIV/0!</v>
      </c>
      <c r="T34" s="75"/>
      <c r="U34" s="75"/>
      <c r="V34" s="75"/>
      <c r="W34" s="75"/>
    </row>
    <row r="35" spans="1:23" s="58" customFormat="1" ht="15.75" hidden="1">
      <c r="C35" s="67">
        <f>B34*C34</f>
        <v>0</v>
      </c>
      <c r="D35" s="67">
        <f>D34*C37</f>
        <v>0</v>
      </c>
      <c r="E35" s="67">
        <f>E34*D37</f>
        <v>0</v>
      </c>
      <c r="F35" s="67">
        <f>F34*E37</f>
        <v>0</v>
      </c>
      <c r="G35" s="67">
        <f>F37*G34</f>
        <v>0</v>
      </c>
      <c r="H35" s="67">
        <f>H34*G37</f>
        <v>0</v>
      </c>
      <c r="I35" s="68">
        <f>H37*I34</f>
        <v>0</v>
      </c>
      <c r="J35" s="67">
        <f>I37*J34</f>
        <v>0</v>
      </c>
      <c r="K35" s="67">
        <f>K34*J37</f>
        <v>0</v>
      </c>
      <c r="L35" s="67">
        <f>K37*L34</f>
        <v>0</v>
      </c>
      <c r="M35" s="67">
        <f>L37*M34</f>
        <v>0</v>
      </c>
      <c r="N35" s="67">
        <f>M38*N34</f>
        <v>0</v>
      </c>
      <c r="O35" s="67">
        <f>N38*O34</f>
        <v>0</v>
      </c>
      <c r="P35" s="67">
        <f>O38*P34</f>
        <v>0</v>
      </c>
      <c r="Q35" s="67">
        <f>M39*Q34</f>
        <v>0</v>
      </c>
      <c r="R35" s="67">
        <f>Q39*R34</f>
        <v>0</v>
      </c>
      <c r="S35" s="67">
        <f>SUM(C35:R35)</f>
        <v>0</v>
      </c>
    </row>
    <row r="36" spans="1:23" s="58" customFormat="1" ht="15.75" hidden="1">
      <c r="I36" s="69"/>
    </row>
    <row r="37" spans="1:23" s="58" customFormat="1" ht="15.75" hidden="1">
      <c r="B37" s="58" t="s">
        <v>52</v>
      </c>
      <c r="C37" s="87">
        <f>B34-C35</f>
        <v>0</v>
      </c>
      <c r="D37" s="87">
        <f t="shared" ref="D37:M37" si="2">C37-D35</f>
        <v>0</v>
      </c>
      <c r="E37" s="87">
        <f t="shared" si="2"/>
        <v>0</v>
      </c>
      <c r="F37" s="67">
        <f t="shared" si="2"/>
        <v>0</v>
      </c>
      <c r="G37" s="67">
        <f t="shared" si="2"/>
        <v>0</v>
      </c>
      <c r="H37" s="67">
        <f t="shared" si="2"/>
        <v>0</v>
      </c>
      <c r="I37" s="68">
        <f t="shared" si="2"/>
        <v>0</v>
      </c>
      <c r="J37" s="67">
        <f t="shared" si="2"/>
        <v>0</v>
      </c>
      <c r="K37" s="67">
        <f t="shared" si="2"/>
        <v>0</v>
      </c>
      <c r="L37" s="67">
        <f t="shared" si="2"/>
        <v>0</v>
      </c>
      <c r="M37" s="67">
        <f t="shared" si="2"/>
        <v>0</v>
      </c>
    </row>
    <row r="38" spans="1:23" s="58" customFormat="1" ht="15.75" hidden="1">
      <c r="I38" s="69"/>
      <c r="L38" s="58" t="s">
        <v>53</v>
      </c>
      <c r="M38" s="67">
        <f>0.65*M37</f>
        <v>0</v>
      </c>
      <c r="N38" s="67">
        <f>M38-N35</f>
        <v>0</v>
      </c>
      <c r="O38" s="67">
        <f>N38-O35</f>
        <v>0</v>
      </c>
      <c r="P38" s="67">
        <f>O38-P35</f>
        <v>0</v>
      </c>
    </row>
    <row r="39" spans="1:23" s="58" customFormat="1" ht="15.75" hidden="1">
      <c r="B39" s="70"/>
      <c r="I39" s="69"/>
      <c r="L39" s="58" t="s">
        <v>54</v>
      </c>
      <c r="M39" s="67">
        <f>M37*0.35</f>
        <v>0</v>
      </c>
      <c r="Q39" s="67">
        <f>M39-Q35</f>
        <v>0</v>
      </c>
      <c r="R39" s="67">
        <f>Q39-R35</f>
        <v>0</v>
      </c>
    </row>
    <row r="40" spans="1:23" s="58" customFormat="1" ht="15.75" hidden="1">
      <c r="I40" s="69"/>
    </row>
    <row r="41" spans="1:23" s="58" customFormat="1" ht="15.75">
      <c r="A41" s="210" t="s">
        <v>55</v>
      </c>
      <c r="B41" s="210"/>
      <c r="C41" s="1">
        <f>C35+F35+G35+J35</f>
        <v>0</v>
      </c>
      <c r="D41" s="67"/>
      <c r="E41" s="67"/>
      <c r="I41" s="69"/>
    </row>
    <row r="42" spans="1:23" s="58" customFormat="1" ht="15.75">
      <c r="A42" s="211" t="s">
        <v>56</v>
      </c>
      <c r="B42" s="211"/>
      <c r="C42" s="1">
        <f>H35+I35+K35+L35+M35+N35+P35+R35+(0.05*B34)</f>
        <v>0</v>
      </c>
      <c r="D42" s="67"/>
      <c r="E42" s="67"/>
      <c r="I42" s="69"/>
    </row>
    <row r="43" spans="1:23" s="58" customFormat="1" ht="15.75">
      <c r="A43" s="212" t="s">
        <v>57</v>
      </c>
      <c r="B43" s="212"/>
      <c r="C43" s="1">
        <f>O35+Q35</f>
        <v>0</v>
      </c>
      <c r="D43" s="67"/>
      <c r="E43" s="67"/>
      <c r="I43" s="69"/>
    </row>
  </sheetData>
  <sheetProtection selectLockedCells="1"/>
  <mergeCells count="51">
    <mergeCell ref="M19:M20"/>
    <mergeCell ref="N19:N20"/>
    <mergeCell ref="O19:P20"/>
    <mergeCell ref="Q19:R20"/>
    <mergeCell ref="O32:P32"/>
    <mergeCell ref="Q32:R32"/>
    <mergeCell ref="S11:S12"/>
    <mergeCell ref="O15:P15"/>
    <mergeCell ref="Q15:R15"/>
    <mergeCell ref="Q1:R2"/>
    <mergeCell ref="K4:L4"/>
    <mergeCell ref="K5:L5"/>
    <mergeCell ref="J11:L11"/>
    <mergeCell ref="O11:P11"/>
    <mergeCell ref="Q11:R11"/>
    <mergeCell ref="M1:M2"/>
    <mergeCell ref="N1:N2"/>
    <mergeCell ref="O1:P2"/>
    <mergeCell ref="J1:L2"/>
    <mergeCell ref="C32:F32"/>
    <mergeCell ref="H19:H20"/>
    <mergeCell ref="I19:I20"/>
    <mergeCell ref="J19:J20"/>
    <mergeCell ref="K19:K20"/>
    <mergeCell ref="C19:C20"/>
    <mergeCell ref="D19:D20"/>
    <mergeCell ref="E19:E20"/>
    <mergeCell ref="F19:F20"/>
    <mergeCell ref="G19:G20"/>
    <mergeCell ref="G11:I11"/>
    <mergeCell ref="D11:F11"/>
    <mergeCell ref="G32:I32"/>
    <mergeCell ref="J32:L32"/>
    <mergeCell ref="L19:L20"/>
    <mergeCell ref="A10:A11"/>
    <mergeCell ref="B10:B11"/>
    <mergeCell ref="A41:B41"/>
    <mergeCell ref="A42:B42"/>
    <mergeCell ref="A43:B43"/>
    <mergeCell ref="B19:B20"/>
    <mergeCell ref="E5:F5"/>
    <mergeCell ref="H5:I5"/>
    <mergeCell ref="A7:B7"/>
    <mergeCell ref="A8:B8"/>
    <mergeCell ref="A9:B9"/>
    <mergeCell ref="A1:B2"/>
    <mergeCell ref="G1:I2"/>
    <mergeCell ref="D1:F2"/>
    <mergeCell ref="A4:B4"/>
    <mergeCell ref="E4:F4"/>
    <mergeCell ref="H4:I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3"/>
  <sheetViews>
    <sheetView zoomScale="93" zoomScaleNormal="93" workbookViewId="0">
      <selection activeCell="D8" sqref="D8"/>
    </sheetView>
  </sheetViews>
  <sheetFormatPr defaultColWidth="8.85546875" defaultRowHeight="15"/>
  <cols>
    <col min="1" max="1" width="8.85546875" style="4"/>
    <col min="2" max="2" width="17.5703125" style="4" customWidth="1"/>
    <col min="3" max="13" width="22.140625" style="4" customWidth="1"/>
    <col min="14" max="14" width="13.28515625" style="4" customWidth="1"/>
    <col min="15" max="18" width="8.85546875" style="4"/>
    <col min="19" max="19" width="12.42578125" style="4" customWidth="1"/>
    <col min="20" max="16384" width="8.85546875" style="4"/>
  </cols>
  <sheetData>
    <row r="1" spans="1:19" ht="14.45" customHeight="1" thickBot="1">
      <c r="A1" s="259" t="s">
        <v>101</v>
      </c>
      <c r="B1" s="260"/>
      <c r="C1" s="256" t="s">
        <v>35</v>
      </c>
      <c r="D1" s="257"/>
      <c r="E1" s="257"/>
      <c r="F1" s="258"/>
      <c r="G1" s="265" t="s">
        <v>8</v>
      </c>
      <c r="H1" s="266"/>
      <c r="I1" s="267"/>
      <c r="J1" s="265" t="s">
        <v>59</v>
      </c>
      <c r="K1" s="266"/>
      <c r="L1" s="267"/>
      <c r="M1" s="237" t="s">
        <v>0</v>
      </c>
      <c r="N1" s="239" t="s">
        <v>1</v>
      </c>
      <c r="O1" s="231" t="s">
        <v>60</v>
      </c>
      <c r="P1" s="232"/>
      <c r="Q1" s="231" t="s">
        <v>38</v>
      </c>
      <c r="R1" s="232"/>
      <c r="S1" s="3" t="s">
        <v>61</v>
      </c>
    </row>
    <row r="2" spans="1:19" s="7" customFormat="1" ht="28.15" customHeight="1" thickBot="1">
      <c r="A2" s="261"/>
      <c r="B2" s="262"/>
      <c r="C2" s="5" t="s">
        <v>102</v>
      </c>
      <c r="D2" s="256" t="s">
        <v>30</v>
      </c>
      <c r="E2" s="257"/>
      <c r="F2" s="258"/>
      <c r="G2" s="268"/>
      <c r="H2" s="269"/>
      <c r="I2" s="270"/>
      <c r="J2" s="268"/>
      <c r="K2" s="269"/>
      <c r="L2" s="270"/>
      <c r="M2" s="238"/>
      <c r="N2" s="240"/>
      <c r="O2" s="233"/>
      <c r="P2" s="234"/>
      <c r="Q2" s="233"/>
      <c r="R2" s="234"/>
      <c r="S2" s="6"/>
    </row>
    <row r="3" spans="1:19" s="19" customFormat="1" ht="26.25" thickBot="1">
      <c r="A3" s="8" t="s">
        <v>62</v>
      </c>
      <c r="B3" s="9" t="s">
        <v>63</v>
      </c>
      <c r="C3" s="10" t="s">
        <v>64</v>
      </c>
      <c r="D3" s="88" t="s">
        <v>65</v>
      </c>
      <c r="E3" s="89" t="s">
        <v>10</v>
      </c>
      <c r="F3" s="90" t="s">
        <v>72</v>
      </c>
      <c r="G3" s="11" t="s">
        <v>9</v>
      </c>
      <c r="H3" s="12" t="s">
        <v>10</v>
      </c>
      <c r="I3" s="13" t="s">
        <v>74</v>
      </c>
      <c r="J3" s="14" t="s">
        <v>65</v>
      </c>
      <c r="K3" s="15" t="s">
        <v>75</v>
      </c>
      <c r="L3" s="13" t="s">
        <v>76</v>
      </c>
      <c r="M3" s="16" t="s">
        <v>66</v>
      </c>
      <c r="N3" s="16" t="s">
        <v>67</v>
      </c>
      <c r="O3" s="17" t="s">
        <v>47</v>
      </c>
      <c r="P3" s="16" t="s">
        <v>68</v>
      </c>
      <c r="Q3" s="17" t="s">
        <v>47</v>
      </c>
      <c r="R3" s="16" t="s">
        <v>68</v>
      </c>
      <c r="S3" s="18"/>
    </row>
    <row r="4" spans="1:19" ht="28.15" customHeight="1" thickBot="1">
      <c r="A4" s="257" t="s">
        <v>69</v>
      </c>
      <c r="B4" s="258"/>
      <c r="C4" s="20">
        <v>0.05</v>
      </c>
      <c r="D4" s="91">
        <v>0</v>
      </c>
      <c r="E4" s="252">
        <v>0</v>
      </c>
      <c r="F4" s="253"/>
      <c r="G4" s="21">
        <v>0.06</v>
      </c>
      <c r="H4" s="254">
        <v>0.06</v>
      </c>
      <c r="I4" s="255"/>
      <c r="J4" s="22">
        <v>0</v>
      </c>
      <c r="K4" s="263">
        <v>0</v>
      </c>
      <c r="L4" s="264"/>
      <c r="M4" s="23">
        <v>0.04</v>
      </c>
      <c r="N4" s="76">
        <v>0.09</v>
      </c>
      <c r="O4" s="24">
        <v>0.16</v>
      </c>
      <c r="P4" s="23">
        <v>0.16</v>
      </c>
      <c r="Q4" s="24">
        <v>0.04</v>
      </c>
      <c r="R4" s="23">
        <v>0.04</v>
      </c>
      <c r="S4" s="25">
        <f>S5/B5</f>
        <v>0.42586942180980081</v>
      </c>
    </row>
    <row r="5" spans="1:19" s="33" customFormat="1" ht="39" thickBot="1">
      <c r="A5" s="8" t="s">
        <v>70</v>
      </c>
      <c r="B5" s="92">
        <v>0.81</v>
      </c>
      <c r="C5" s="27">
        <v>4.059362540226244E-2</v>
      </c>
      <c r="D5" s="29">
        <v>0</v>
      </c>
      <c r="E5" s="241">
        <v>0</v>
      </c>
      <c r="F5" s="242"/>
      <c r="G5" s="28">
        <v>4.6276732958579182E-2</v>
      </c>
      <c r="H5" s="241">
        <v>4.350012898106443E-2</v>
      </c>
      <c r="I5" s="242"/>
      <c r="J5" s="29">
        <v>0</v>
      </c>
      <c r="K5" s="241">
        <v>0</v>
      </c>
      <c r="L5" s="242"/>
      <c r="M5" s="30">
        <v>2.9631016508133708E-2</v>
      </c>
      <c r="N5" s="30">
        <v>4.1601947177419669E-2</v>
      </c>
      <c r="O5" s="31">
        <v>6.7302705655914508E-2</v>
      </c>
      <c r="P5" s="30">
        <v>5.6534272750968201E-2</v>
      </c>
      <c r="Q5" s="31">
        <v>9.9560215467329165E-3</v>
      </c>
      <c r="R5" s="30">
        <v>9.5577806848636E-3</v>
      </c>
      <c r="S5" s="32">
        <f>SUM(C5:R5)</f>
        <v>0.34495423166593869</v>
      </c>
    </row>
    <row r="6" spans="1:19" s="98" customFormat="1" ht="15.75" thickBot="1">
      <c r="A6" s="93"/>
      <c r="B6" s="94"/>
      <c r="C6" s="95"/>
      <c r="D6" s="96"/>
      <c r="E6" s="96"/>
      <c r="F6" s="96"/>
      <c r="G6" s="96"/>
      <c r="H6" s="96"/>
      <c r="I6" s="96"/>
      <c r="J6" s="96"/>
      <c r="K6" s="96"/>
      <c r="L6" s="96"/>
      <c r="M6" s="96"/>
      <c r="N6" s="96"/>
      <c r="O6" s="96"/>
      <c r="P6" s="96"/>
      <c r="Q6" s="96"/>
      <c r="R6" s="96"/>
      <c r="S6" s="97"/>
    </row>
    <row r="7" spans="1:19">
      <c r="A7" s="246" t="s">
        <v>87</v>
      </c>
      <c r="B7" s="247"/>
      <c r="C7" s="34" t="s">
        <v>85</v>
      </c>
    </row>
    <row r="8" spans="1:19">
      <c r="A8" s="248" t="s">
        <v>86</v>
      </c>
      <c r="B8" s="249"/>
      <c r="C8" s="35">
        <f>S4</f>
        <v>0.42586942180980081</v>
      </c>
      <c r="D8" s="99"/>
      <c r="E8" s="100"/>
    </row>
    <row r="9" spans="1:19" s="36" customFormat="1" ht="15.75" thickBot="1">
      <c r="A9" s="250" t="s">
        <v>71</v>
      </c>
      <c r="B9" s="251"/>
      <c r="C9" s="37" t="e">
        <f>S13</f>
        <v>#DIV/0!</v>
      </c>
      <c r="D9" s="101"/>
      <c r="E9" s="102"/>
    </row>
    <row r="10" spans="1:19" ht="15.75" thickBot="1">
      <c r="A10" s="213" t="s">
        <v>78</v>
      </c>
      <c r="B10" s="215"/>
    </row>
    <row r="11" spans="1:19" s="7" customFormat="1" ht="28.15" customHeight="1" thickBot="1">
      <c r="A11" s="214"/>
      <c r="B11" s="216"/>
      <c r="C11" s="147" t="s">
        <v>102</v>
      </c>
      <c r="D11" s="285" t="s">
        <v>107</v>
      </c>
      <c r="E11" s="285"/>
      <c r="F11" s="286"/>
      <c r="G11" s="284" t="s">
        <v>59</v>
      </c>
      <c r="H11" s="284"/>
      <c r="I11" s="284"/>
      <c r="J11" s="284" t="s">
        <v>59</v>
      </c>
      <c r="K11" s="284"/>
      <c r="L11" s="284"/>
      <c r="M11" s="148" t="s">
        <v>0</v>
      </c>
      <c r="N11" s="149" t="s">
        <v>1</v>
      </c>
      <c r="O11" s="235" t="s">
        <v>60</v>
      </c>
      <c r="P11" s="236"/>
      <c r="Q11" s="282" t="s">
        <v>2</v>
      </c>
      <c r="R11" s="283"/>
      <c r="S11" s="227" t="s">
        <v>81</v>
      </c>
    </row>
    <row r="12" spans="1:19" s="19" customFormat="1" ht="30.75" thickBot="1">
      <c r="B12" s="145" t="s">
        <v>19</v>
      </c>
      <c r="C12" s="42" t="s">
        <v>3</v>
      </c>
      <c r="D12" s="43" t="s">
        <v>4</v>
      </c>
      <c r="E12" s="44" t="s">
        <v>5</v>
      </c>
      <c r="F12" s="45" t="s">
        <v>6</v>
      </c>
      <c r="G12" s="46" t="s">
        <v>9</v>
      </c>
      <c r="H12" s="47" t="s">
        <v>10</v>
      </c>
      <c r="I12" s="48" t="s">
        <v>11</v>
      </c>
      <c r="J12" s="46" t="s">
        <v>9</v>
      </c>
      <c r="K12" s="47" t="s">
        <v>10</v>
      </c>
      <c r="L12" s="48" t="s">
        <v>11</v>
      </c>
      <c r="M12" s="49" t="s">
        <v>12</v>
      </c>
      <c r="N12" s="50" t="s">
        <v>7</v>
      </c>
      <c r="O12" s="51" t="s">
        <v>47</v>
      </c>
      <c r="P12" s="51" t="s">
        <v>68</v>
      </c>
      <c r="Q12" s="111" t="s">
        <v>93</v>
      </c>
      <c r="R12" s="112" t="s">
        <v>68</v>
      </c>
      <c r="S12" s="228"/>
    </row>
    <row r="13" spans="1:19" ht="75.75" thickBot="1">
      <c r="B13" s="120" t="s">
        <v>29</v>
      </c>
      <c r="C13" s="178"/>
      <c r="D13" s="179"/>
      <c r="E13" s="180"/>
      <c r="F13" s="181"/>
      <c r="G13" s="179"/>
      <c r="H13" s="180"/>
      <c r="I13" s="181"/>
      <c r="J13" s="179"/>
      <c r="K13" s="180"/>
      <c r="L13" s="181"/>
      <c r="M13" s="178"/>
      <c r="N13" s="178"/>
      <c r="O13" s="182"/>
      <c r="P13" s="182"/>
      <c r="Q13" s="178"/>
      <c r="R13" s="183"/>
      <c r="S13" s="103" t="e">
        <f>S34</f>
        <v>#DIV/0!</v>
      </c>
    </row>
    <row r="14" spans="1:19" s="104" customFormat="1" ht="15.75" thickBot="1">
      <c r="B14" s="105" t="s">
        <v>79</v>
      </c>
      <c r="C14" s="106">
        <f>C35</f>
        <v>0</v>
      </c>
      <c r="D14" s="106">
        <f t="shared" ref="D14:R14" si="0">D35</f>
        <v>0</v>
      </c>
      <c r="E14" s="106">
        <f t="shared" si="0"/>
        <v>0</v>
      </c>
      <c r="F14" s="106">
        <f t="shared" si="0"/>
        <v>0</v>
      </c>
      <c r="G14" s="106">
        <f t="shared" si="0"/>
        <v>0</v>
      </c>
      <c r="H14" s="106">
        <f t="shared" si="0"/>
        <v>0</v>
      </c>
      <c r="I14" s="106">
        <f t="shared" si="0"/>
        <v>0</v>
      </c>
      <c r="J14" s="106">
        <f t="shared" si="0"/>
        <v>0</v>
      </c>
      <c r="K14" s="106">
        <f t="shared" si="0"/>
        <v>0</v>
      </c>
      <c r="L14" s="106">
        <f t="shared" si="0"/>
        <v>0</v>
      </c>
      <c r="M14" s="106">
        <f t="shared" si="0"/>
        <v>0</v>
      </c>
      <c r="N14" s="106">
        <f t="shared" si="0"/>
        <v>0</v>
      </c>
      <c r="O14" s="106">
        <f t="shared" si="0"/>
        <v>0</v>
      </c>
      <c r="P14" s="106">
        <f t="shared" si="0"/>
        <v>0</v>
      </c>
      <c r="Q14" s="106">
        <f t="shared" si="0"/>
        <v>0</v>
      </c>
      <c r="R14" s="106">
        <f t="shared" si="0"/>
        <v>0</v>
      </c>
      <c r="S14" s="106">
        <f>S35</f>
        <v>0</v>
      </c>
    </row>
    <row r="15" spans="1:19" s="107" customFormat="1" ht="60">
      <c r="B15" s="135" t="s">
        <v>14</v>
      </c>
      <c r="C15" s="136" t="s">
        <v>18</v>
      </c>
      <c r="D15" s="117" t="s">
        <v>18</v>
      </c>
      <c r="E15" s="118" t="s">
        <v>18</v>
      </c>
      <c r="F15" s="119" t="s">
        <v>18</v>
      </c>
      <c r="G15" s="117" t="s">
        <v>18</v>
      </c>
      <c r="H15" s="118" t="s">
        <v>18</v>
      </c>
      <c r="I15" s="119" t="s">
        <v>18</v>
      </c>
      <c r="J15" s="117" t="s">
        <v>18</v>
      </c>
      <c r="K15" s="118" t="s">
        <v>18</v>
      </c>
      <c r="L15" s="119" t="s">
        <v>18</v>
      </c>
      <c r="M15" s="116" t="s">
        <v>18</v>
      </c>
      <c r="N15" s="116" t="s">
        <v>18</v>
      </c>
      <c r="O15" s="243" t="s">
        <v>18</v>
      </c>
      <c r="P15" s="244"/>
      <c r="Q15" s="225" t="s">
        <v>18</v>
      </c>
      <c r="R15" s="226"/>
      <c r="S15" s="116"/>
    </row>
    <row r="16" spans="1:19">
      <c r="B16" s="123" t="s">
        <v>15</v>
      </c>
      <c r="C16" s="168"/>
      <c r="D16" s="169"/>
      <c r="E16" s="170"/>
      <c r="F16" s="171"/>
      <c r="G16" s="169"/>
      <c r="H16" s="170"/>
      <c r="I16" s="171"/>
      <c r="J16" s="169"/>
      <c r="K16" s="170"/>
      <c r="L16" s="171"/>
      <c r="M16" s="172"/>
      <c r="N16" s="172"/>
      <c r="O16" s="172"/>
      <c r="P16" s="172"/>
      <c r="Q16" s="172"/>
      <c r="R16" s="172"/>
      <c r="S16" s="56"/>
    </row>
    <row r="17" spans="2:19">
      <c r="B17" s="123" t="s">
        <v>16</v>
      </c>
      <c r="C17" s="168"/>
      <c r="D17" s="169"/>
      <c r="E17" s="170"/>
      <c r="F17" s="171"/>
      <c r="G17" s="169"/>
      <c r="H17" s="170"/>
      <c r="I17" s="171"/>
      <c r="J17" s="169"/>
      <c r="K17" s="170"/>
      <c r="L17" s="171"/>
      <c r="M17" s="172"/>
      <c r="N17" s="172"/>
      <c r="O17" s="172"/>
      <c r="P17" s="172"/>
      <c r="Q17" s="172"/>
      <c r="R17" s="172"/>
      <c r="S17" s="56"/>
    </row>
    <row r="18" spans="2:19" ht="15.75" thickBot="1">
      <c r="B18" s="124" t="s">
        <v>17</v>
      </c>
      <c r="C18" s="173"/>
      <c r="D18" s="174"/>
      <c r="E18" s="175"/>
      <c r="F18" s="176"/>
      <c r="G18" s="174"/>
      <c r="H18" s="175"/>
      <c r="I18" s="176"/>
      <c r="J18" s="174"/>
      <c r="K18" s="175"/>
      <c r="L18" s="176"/>
      <c r="M18" s="177"/>
      <c r="N18" s="177"/>
      <c r="O18" s="177"/>
      <c r="P18" s="177"/>
      <c r="Q18" s="177"/>
      <c r="R18" s="177"/>
      <c r="S18" s="57"/>
    </row>
    <row r="19" spans="2:19" ht="8.4499999999999993" customHeight="1" thickBot="1">
      <c r="B19" s="217" t="s">
        <v>20</v>
      </c>
      <c r="C19" s="221" t="s">
        <v>96</v>
      </c>
      <c r="D19" s="206" t="s">
        <v>96</v>
      </c>
      <c r="E19" s="206" t="s">
        <v>96</v>
      </c>
      <c r="F19" s="206" t="s">
        <v>96</v>
      </c>
      <c r="G19" s="206" t="s">
        <v>96</v>
      </c>
      <c r="H19" s="206" t="s">
        <v>96</v>
      </c>
      <c r="I19" s="206" t="s">
        <v>96</v>
      </c>
      <c r="J19" s="206" t="s">
        <v>96</v>
      </c>
      <c r="K19" s="206" t="s">
        <v>96</v>
      </c>
      <c r="L19" s="206" t="s">
        <v>96</v>
      </c>
      <c r="M19" s="206" t="s">
        <v>96</v>
      </c>
      <c r="N19" s="206" t="s">
        <v>96</v>
      </c>
      <c r="O19" s="206" t="s">
        <v>96</v>
      </c>
      <c r="P19" s="207"/>
      <c r="Q19" s="206" t="s">
        <v>96</v>
      </c>
      <c r="R19" s="207"/>
      <c r="S19" s="113"/>
    </row>
    <row r="20" spans="2:19" ht="40.9" customHeight="1" thickBot="1">
      <c r="B20" s="218"/>
      <c r="C20" s="222"/>
      <c r="D20" s="208"/>
      <c r="E20" s="208"/>
      <c r="F20" s="208"/>
      <c r="G20" s="208"/>
      <c r="H20" s="208"/>
      <c r="I20" s="208"/>
      <c r="J20" s="208"/>
      <c r="K20" s="208"/>
      <c r="L20" s="208"/>
      <c r="M20" s="208"/>
      <c r="N20" s="208"/>
      <c r="O20" s="208"/>
      <c r="P20" s="209"/>
      <c r="Q20" s="208"/>
      <c r="R20" s="209"/>
      <c r="S20" s="114"/>
    </row>
    <row r="21" spans="2:19">
      <c r="B21" s="125" t="s">
        <v>28</v>
      </c>
      <c r="C21" s="184"/>
      <c r="D21" s="185"/>
      <c r="E21" s="186"/>
      <c r="F21" s="187"/>
      <c r="G21" s="185"/>
      <c r="H21" s="186"/>
      <c r="I21" s="187"/>
      <c r="J21" s="185"/>
      <c r="K21" s="186"/>
      <c r="L21" s="187"/>
      <c r="M21" s="188"/>
      <c r="N21" s="189"/>
      <c r="O21" s="189"/>
      <c r="P21" s="189"/>
      <c r="Q21" s="189"/>
      <c r="R21" s="189"/>
      <c r="S21" s="109"/>
    </row>
    <row r="22" spans="2:19">
      <c r="B22" s="126" t="s">
        <v>21</v>
      </c>
      <c r="C22" s="184"/>
      <c r="D22" s="185"/>
      <c r="E22" s="186"/>
      <c r="F22" s="187"/>
      <c r="G22" s="185"/>
      <c r="H22" s="186"/>
      <c r="I22" s="187"/>
      <c r="J22" s="185"/>
      <c r="K22" s="186"/>
      <c r="L22" s="187"/>
      <c r="M22" s="188"/>
      <c r="N22" s="189"/>
      <c r="O22" s="189"/>
      <c r="P22" s="189"/>
      <c r="Q22" s="189"/>
      <c r="R22" s="189"/>
      <c r="S22" s="109"/>
    </row>
    <row r="23" spans="2:19" ht="30">
      <c r="B23" s="126" t="s">
        <v>22</v>
      </c>
      <c r="C23" s="184"/>
      <c r="D23" s="185"/>
      <c r="E23" s="186"/>
      <c r="F23" s="187"/>
      <c r="G23" s="185"/>
      <c r="H23" s="186"/>
      <c r="I23" s="187"/>
      <c r="J23" s="185"/>
      <c r="K23" s="186"/>
      <c r="L23" s="187"/>
      <c r="M23" s="188"/>
      <c r="N23" s="189"/>
      <c r="O23" s="189"/>
      <c r="P23" s="189"/>
      <c r="Q23" s="189"/>
      <c r="R23" s="189"/>
      <c r="S23" s="109"/>
    </row>
    <row r="24" spans="2:19" ht="30">
      <c r="B24" s="127" t="s">
        <v>23</v>
      </c>
      <c r="C24" s="184"/>
      <c r="D24" s="185"/>
      <c r="E24" s="186"/>
      <c r="F24" s="187"/>
      <c r="G24" s="185"/>
      <c r="H24" s="186"/>
      <c r="I24" s="187"/>
      <c r="J24" s="185"/>
      <c r="K24" s="186"/>
      <c r="L24" s="187"/>
      <c r="M24" s="188"/>
      <c r="N24" s="189"/>
      <c r="O24" s="189"/>
      <c r="P24" s="189"/>
      <c r="Q24" s="189"/>
      <c r="R24" s="189"/>
      <c r="S24" s="109"/>
    </row>
    <row r="25" spans="2:19" ht="30">
      <c r="B25" s="126" t="s">
        <v>24</v>
      </c>
      <c r="C25" s="184"/>
      <c r="D25" s="185"/>
      <c r="E25" s="186"/>
      <c r="F25" s="187"/>
      <c r="G25" s="185"/>
      <c r="H25" s="186"/>
      <c r="I25" s="187"/>
      <c r="J25" s="185"/>
      <c r="K25" s="186"/>
      <c r="L25" s="187"/>
      <c r="M25" s="188"/>
      <c r="N25" s="189"/>
      <c r="O25" s="189"/>
      <c r="P25" s="189"/>
      <c r="Q25" s="189"/>
      <c r="R25" s="189"/>
      <c r="S25" s="109"/>
    </row>
    <row r="26" spans="2:19">
      <c r="B26" s="126" t="s">
        <v>25</v>
      </c>
      <c r="C26" s="184"/>
      <c r="D26" s="185"/>
      <c r="E26" s="186"/>
      <c r="F26" s="187"/>
      <c r="G26" s="185"/>
      <c r="H26" s="186"/>
      <c r="I26" s="187"/>
      <c r="J26" s="185"/>
      <c r="K26" s="186"/>
      <c r="L26" s="187"/>
      <c r="M26" s="188"/>
      <c r="N26" s="189"/>
      <c r="O26" s="189"/>
      <c r="P26" s="189"/>
      <c r="Q26" s="189"/>
      <c r="R26" s="189"/>
      <c r="S26" s="109"/>
    </row>
    <row r="27" spans="2:19">
      <c r="B27" s="126" t="s">
        <v>26</v>
      </c>
      <c r="C27" s="184"/>
      <c r="D27" s="185"/>
      <c r="E27" s="186"/>
      <c r="F27" s="187"/>
      <c r="G27" s="185"/>
      <c r="H27" s="186"/>
      <c r="I27" s="187"/>
      <c r="J27" s="185"/>
      <c r="K27" s="186"/>
      <c r="L27" s="187"/>
      <c r="M27" s="188"/>
      <c r="N27" s="189"/>
      <c r="O27" s="189"/>
      <c r="P27" s="189"/>
      <c r="Q27" s="189"/>
      <c r="R27" s="189"/>
      <c r="S27" s="109"/>
    </row>
    <row r="28" spans="2:19" ht="15.75" thickBot="1">
      <c r="B28" s="128" t="s">
        <v>27</v>
      </c>
      <c r="C28" s="190"/>
      <c r="D28" s="191"/>
      <c r="E28" s="192"/>
      <c r="F28" s="193"/>
      <c r="G28" s="191"/>
      <c r="H28" s="192"/>
      <c r="I28" s="193"/>
      <c r="J28" s="191"/>
      <c r="K28" s="192"/>
      <c r="L28" s="193"/>
      <c r="M28" s="194"/>
      <c r="N28" s="195"/>
      <c r="O28" s="195"/>
      <c r="P28" s="195"/>
      <c r="Q28" s="195"/>
      <c r="R28" s="195"/>
      <c r="S28" s="110"/>
    </row>
    <row r="32" spans="2:19" s="81" customFormat="1" ht="45" hidden="1" customHeight="1">
      <c r="B32" s="80"/>
      <c r="C32" s="223" t="s">
        <v>35</v>
      </c>
      <c r="D32" s="223"/>
      <c r="E32" s="223"/>
      <c r="F32" s="223"/>
      <c r="G32" s="223" t="s">
        <v>8</v>
      </c>
      <c r="H32" s="223"/>
      <c r="I32" s="223"/>
      <c r="J32" s="223" t="s">
        <v>36</v>
      </c>
      <c r="K32" s="223"/>
      <c r="L32" s="223"/>
      <c r="N32" s="137"/>
      <c r="O32" s="224" t="s">
        <v>37</v>
      </c>
      <c r="P32" s="224"/>
      <c r="Q32" s="223" t="s">
        <v>38</v>
      </c>
      <c r="R32" s="223"/>
      <c r="S32" s="82"/>
    </row>
    <row r="33" spans="1:23" s="58" customFormat="1" ht="47.25" hidden="1">
      <c r="A33" s="58" t="s">
        <v>39</v>
      </c>
      <c r="B33" s="59" t="s">
        <v>40</v>
      </c>
      <c r="C33" s="60" t="s">
        <v>41</v>
      </c>
      <c r="D33" s="60" t="s">
        <v>9</v>
      </c>
      <c r="E33" s="60" t="s">
        <v>10</v>
      </c>
      <c r="F33" s="60" t="s">
        <v>42</v>
      </c>
      <c r="G33" s="60" t="s">
        <v>4</v>
      </c>
      <c r="H33" s="61" t="s">
        <v>10</v>
      </c>
      <c r="I33" s="61" t="s">
        <v>77</v>
      </c>
      <c r="J33" s="60" t="s">
        <v>43</v>
      </c>
      <c r="K33" s="61" t="s">
        <v>10</v>
      </c>
      <c r="L33" s="61" t="s">
        <v>44</v>
      </c>
      <c r="M33" s="61" t="s">
        <v>45</v>
      </c>
      <c r="N33" s="61" t="s">
        <v>46</v>
      </c>
      <c r="O33" s="62" t="s">
        <v>47</v>
      </c>
      <c r="P33" s="61" t="s">
        <v>48</v>
      </c>
      <c r="Q33" s="62" t="s">
        <v>49</v>
      </c>
      <c r="R33" s="61" t="s">
        <v>50</v>
      </c>
      <c r="S33" s="83" t="s">
        <v>80</v>
      </c>
      <c r="T33" s="63"/>
      <c r="U33" s="75"/>
      <c r="V33" s="75"/>
      <c r="W33" s="75"/>
    </row>
    <row r="34" spans="1:23" s="58" customFormat="1" ht="15.75" hidden="1">
      <c r="A34" s="58" t="s">
        <v>51</v>
      </c>
      <c r="B34" s="84">
        <f>B10</f>
        <v>0</v>
      </c>
      <c r="C34" s="65">
        <f>C13</f>
        <v>0</v>
      </c>
      <c r="D34" s="65">
        <f t="shared" ref="D34:R34" si="1">D13</f>
        <v>0</v>
      </c>
      <c r="E34" s="65">
        <f t="shared" si="1"/>
        <v>0</v>
      </c>
      <c r="F34" s="65">
        <f t="shared" si="1"/>
        <v>0</v>
      </c>
      <c r="G34" s="65">
        <f t="shared" si="1"/>
        <v>0</v>
      </c>
      <c r="H34" s="65">
        <f t="shared" si="1"/>
        <v>0</v>
      </c>
      <c r="I34" s="65">
        <f t="shared" si="1"/>
        <v>0</v>
      </c>
      <c r="J34" s="65">
        <f t="shared" si="1"/>
        <v>0</v>
      </c>
      <c r="K34" s="65">
        <f t="shared" si="1"/>
        <v>0</v>
      </c>
      <c r="L34" s="65">
        <f t="shared" si="1"/>
        <v>0</v>
      </c>
      <c r="M34" s="65">
        <f t="shared" si="1"/>
        <v>0</v>
      </c>
      <c r="N34" s="65">
        <f t="shared" si="1"/>
        <v>0</v>
      </c>
      <c r="O34" s="65">
        <f t="shared" si="1"/>
        <v>0</v>
      </c>
      <c r="P34" s="65">
        <f t="shared" si="1"/>
        <v>0</v>
      </c>
      <c r="Q34" s="65">
        <f t="shared" si="1"/>
        <v>0</v>
      </c>
      <c r="R34" s="65">
        <f t="shared" si="1"/>
        <v>0</v>
      </c>
      <c r="S34" s="86" t="e">
        <f>S35/B34</f>
        <v>#DIV/0!</v>
      </c>
      <c r="T34" s="75"/>
      <c r="U34" s="75"/>
      <c r="V34" s="75"/>
      <c r="W34" s="75"/>
    </row>
    <row r="35" spans="1:23" s="58" customFormat="1" ht="15.75" hidden="1">
      <c r="C35" s="67">
        <f>B34*C34</f>
        <v>0</v>
      </c>
      <c r="D35" s="67">
        <f>D34*C37</f>
        <v>0</v>
      </c>
      <c r="E35" s="67">
        <f>E34*D37</f>
        <v>0</v>
      </c>
      <c r="F35" s="67">
        <f>F34*E37</f>
        <v>0</v>
      </c>
      <c r="G35" s="67">
        <f>F37*G34</f>
        <v>0</v>
      </c>
      <c r="H35" s="67">
        <f>H34*G37</f>
        <v>0</v>
      </c>
      <c r="I35" s="68">
        <f>H37*I34</f>
        <v>0</v>
      </c>
      <c r="J35" s="67">
        <f>I37*J34</f>
        <v>0</v>
      </c>
      <c r="K35" s="67">
        <f>K34*J37</f>
        <v>0</v>
      </c>
      <c r="L35" s="67">
        <f>K37*L34</f>
        <v>0</v>
      </c>
      <c r="M35" s="67">
        <f>L37*M34</f>
        <v>0</v>
      </c>
      <c r="N35" s="67">
        <f>M38*N34</f>
        <v>0</v>
      </c>
      <c r="O35" s="67">
        <f>N38*O34</f>
        <v>0</v>
      </c>
      <c r="P35" s="67">
        <f>O38*P34</f>
        <v>0</v>
      </c>
      <c r="Q35" s="67">
        <f>M39*Q34</f>
        <v>0</v>
      </c>
      <c r="R35" s="67">
        <f>Q39*R34</f>
        <v>0</v>
      </c>
      <c r="S35" s="67">
        <f>SUM(C35:R35)</f>
        <v>0</v>
      </c>
    </row>
    <row r="36" spans="1:23" s="58" customFormat="1" ht="15.75" hidden="1">
      <c r="I36" s="69"/>
    </row>
    <row r="37" spans="1:23" s="58" customFormat="1" ht="15.75" hidden="1">
      <c r="B37" s="58" t="s">
        <v>52</v>
      </c>
      <c r="C37" s="87">
        <f>B34-C35</f>
        <v>0</v>
      </c>
      <c r="D37" s="87">
        <f t="shared" ref="D37:M37" si="2">C37-D35</f>
        <v>0</v>
      </c>
      <c r="E37" s="87">
        <f t="shared" si="2"/>
        <v>0</v>
      </c>
      <c r="F37" s="67">
        <f t="shared" si="2"/>
        <v>0</v>
      </c>
      <c r="G37" s="67">
        <f t="shared" si="2"/>
        <v>0</v>
      </c>
      <c r="H37" s="67">
        <f t="shared" si="2"/>
        <v>0</v>
      </c>
      <c r="I37" s="68">
        <f t="shared" si="2"/>
        <v>0</v>
      </c>
      <c r="J37" s="67">
        <f t="shared" si="2"/>
        <v>0</v>
      </c>
      <c r="K37" s="67">
        <f t="shared" si="2"/>
        <v>0</v>
      </c>
      <c r="L37" s="67">
        <f t="shared" si="2"/>
        <v>0</v>
      </c>
      <c r="M37" s="67">
        <f t="shared" si="2"/>
        <v>0</v>
      </c>
    </row>
    <row r="38" spans="1:23" s="58" customFormat="1" ht="15.75" hidden="1">
      <c r="I38" s="69"/>
      <c r="L38" s="58" t="s">
        <v>53</v>
      </c>
      <c r="M38" s="67">
        <f>0.65*M37</f>
        <v>0</v>
      </c>
      <c r="N38" s="67">
        <f>M38-N35</f>
        <v>0</v>
      </c>
      <c r="O38" s="67">
        <f>N38-O35</f>
        <v>0</v>
      </c>
      <c r="P38" s="67">
        <f>O38-P35</f>
        <v>0</v>
      </c>
    </row>
    <row r="39" spans="1:23" s="58" customFormat="1" ht="15.75" hidden="1">
      <c r="B39" s="70"/>
      <c r="I39" s="69"/>
      <c r="L39" s="58" t="s">
        <v>54</v>
      </c>
      <c r="M39" s="67">
        <f>M37*0.35</f>
        <v>0</v>
      </c>
      <c r="Q39" s="67">
        <f>M39-Q35</f>
        <v>0</v>
      </c>
      <c r="R39" s="67">
        <f>Q39-R35</f>
        <v>0</v>
      </c>
    </row>
    <row r="40" spans="1:23" s="58" customFormat="1" ht="15.75" hidden="1">
      <c r="I40" s="69"/>
    </row>
    <row r="41" spans="1:23" s="58" customFormat="1" ht="15.75">
      <c r="A41" s="210" t="s">
        <v>55</v>
      </c>
      <c r="B41" s="210"/>
      <c r="C41" s="1">
        <f>C35+F35+G35+J35</f>
        <v>0</v>
      </c>
      <c r="D41" s="67"/>
      <c r="E41" s="67"/>
      <c r="I41" s="69"/>
    </row>
    <row r="42" spans="1:23" s="58" customFormat="1" ht="15.75">
      <c r="A42" s="211" t="s">
        <v>56</v>
      </c>
      <c r="B42" s="211"/>
      <c r="C42" s="1">
        <f>H35+I35+K35+L35+M35+N35+P35+R35+(0.05*B34)</f>
        <v>0</v>
      </c>
      <c r="D42" s="67"/>
      <c r="E42" s="67"/>
      <c r="I42" s="69"/>
    </row>
    <row r="43" spans="1:23" s="58" customFormat="1" ht="15.75">
      <c r="A43" s="212" t="s">
        <v>57</v>
      </c>
      <c r="B43" s="212"/>
      <c r="C43" s="1">
        <f>O35+Q35</f>
        <v>0</v>
      </c>
      <c r="D43" s="67"/>
      <c r="E43" s="67"/>
      <c r="I43" s="69"/>
    </row>
  </sheetData>
  <sheetProtection selectLockedCells="1"/>
  <mergeCells count="52">
    <mergeCell ref="N19:N20"/>
    <mergeCell ref="O19:P20"/>
    <mergeCell ref="L19:L20"/>
    <mergeCell ref="M19:M20"/>
    <mergeCell ref="A41:B41"/>
    <mergeCell ref="A42:B42"/>
    <mergeCell ref="A43:B43"/>
    <mergeCell ref="C32:F32"/>
    <mergeCell ref="G32:I32"/>
    <mergeCell ref="J32:L32"/>
    <mergeCell ref="O32:P32"/>
    <mergeCell ref="Q32:R32"/>
    <mergeCell ref="Q11:R11"/>
    <mergeCell ref="S11:S12"/>
    <mergeCell ref="O15:P15"/>
    <mergeCell ref="Q15:R15"/>
    <mergeCell ref="B19:B20"/>
    <mergeCell ref="C19:C20"/>
    <mergeCell ref="D19:D20"/>
    <mergeCell ref="E19:E20"/>
    <mergeCell ref="F19:F20"/>
    <mergeCell ref="G19:G20"/>
    <mergeCell ref="O11:P11"/>
    <mergeCell ref="Q19:R20"/>
    <mergeCell ref="H19:H20"/>
    <mergeCell ref="I19:I20"/>
    <mergeCell ref="J19:J20"/>
    <mergeCell ref="K19:K20"/>
    <mergeCell ref="K5:L5"/>
    <mergeCell ref="A7:B7"/>
    <mergeCell ref="A8:B8"/>
    <mergeCell ref="A10:A11"/>
    <mergeCell ref="B10:B11"/>
    <mergeCell ref="D11:F11"/>
    <mergeCell ref="G11:I11"/>
    <mergeCell ref="J11:L11"/>
    <mergeCell ref="A9:B9"/>
    <mergeCell ref="O1:P2"/>
    <mergeCell ref="Q1:R2"/>
    <mergeCell ref="D2:F2"/>
    <mergeCell ref="A4:B4"/>
    <mergeCell ref="E4:F4"/>
    <mergeCell ref="H4:I4"/>
    <mergeCell ref="K4:L4"/>
    <mergeCell ref="A1:B2"/>
    <mergeCell ref="C1:F1"/>
    <mergeCell ref="G1:I2"/>
    <mergeCell ref="J1:L2"/>
    <mergeCell ref="M1:M2"/>
    <mergeCell ref="N1:N2"/>
    <mergeCell ref="E5:F5"/>
    <mergeCell ref="H5:I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8850E850338E469367410D426D5F39" ma:contentTypeVersion="14" ma:contentTypeDescription="Create a new document." ma:contentTypeScope="" ma:versionID="06bd148287892a3e3a1b32c917a86d76">
  <xsd:schema xmlns:xsd="http://www.w3.org/2001/XMLSchema" xmlns:xs="http://www.w3.org/2001/XMLSchema" xmlns:p="http://schemas.microsoft.com/office/2006/metadata/properties" xmlns:ns2="2446ff20-95b9-44c9-b77c-034a3c7de6d8" xmlns:ns3="7561477f-a98d-4cd7-952f-e57ea58755da" targetNamespace="http://schemas.microsoft.com/office/2006/metadata/properties" ma:root="true" ma:fieldsID="f39f772f37f95f629d8b36635596f283" ns2:_="" ns3:_="">
    <xsd:import namespace="2446ff20-95b9-44c9-b77c-034a3c7de6d8"/>
    <xsd:import namespace="7561477f-a98d-4cd7-952f-e57ea58755d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inassetbank_x003f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46ff20-95b9-44c9-b77c-034a3c7de6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inassetbank_x003f_" ma:index="20" nillable="true" ma:displayName="in asset bank?" ma:format="Dropdown" ma:internalName="inassetbank_x003f_">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61477f-a98d-4cd7-952f-e57ea58755d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nassetbank_x003f_ xmlns="2446ff20-95b9-44c9-b77c-034a3c7de6d8" xsi:nil="true"/>
  </documentManagement>
</p:properties>
</file>

<file path=customXml/itemProps1.xml><?xml version="1.0" encoding="utf-8"?>
<ds:datastoreItem xmlns:ds="http://schemas.openxmlformats.org/officeDocument/2006/customXml" ds:itemID="{15C56990-E831-431A-9FDE-99F4A793E48B}"/>
</file>

<file path=customXml/itemProps2.xml><?xml version="1.0" encoding="utf-8"?>
<ds:datastoreItem xmlns:ds="http://schemas.openxmlformats.org/officeDocument/2006/customXml" ds:itemID="{B7CDE8BF-80D5-436E-BE23-37EFE5371704}"/>
</file>

<file path=customXml/itemProps3.xml><?xml version="1.0" encoding="utf-8"?>
<ds:datastoreItem xmlns:ds="http://schemas.openxmlformats.org/officeDocument/2006/customXml" ds:itemID="{51FF472C-5D36-42A5-837A-C4560B6E54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User Guide</vt:lpstr>
      <vt:lpstr>Produce (F&amp;V)</vt:lpstr>
      <vt:lpstr>Meat</vt:lpstr>
      <vt:lpstr>Bakery</vt:lpstr>
      <vt:lpstr>Dairy &amp; Eggs</vt:lpstr>
      <vt:lpstr>Sugar &amp; Syrups</vt:lpstr>
      <vt:lpstr>Marine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Caroline</cp:lastModifiedBy>
  <cp:lastPrinted>2019-01-11T20:23:08Z</cp:lastPrinted>
  <dcterms:created xsi:type="dcterms:W3CDTF">2018-09-27T12:50:33Z</dcterms:created>
  <dcterms:modified xsi:type="dcterms:W3CDTF">2019-01-16T22:15:52Z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0x010100CC8850E850338E469367410D426D5F39</vt:lpwstr>
  </property>
</Properties>
</file>